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90" windowWidth="15195" windowHeight="11250" activeTab="0"/>
  </bookViews>
  <sheets>
    <sheet name="XbarR" sheetId="1" r:id="rId1"/>
    <sheet name="XbarS" sheetId="2" r:id="rId2"/>
    <sheet name="© Terms" sheetId="3" r:id="rId3"/>
  </sheets>
  <externalReferences>
    <externalReference r:id="rId6"/>
  </externalReferences>
  <definedNames>
    <definedName name="d2values">{1.128,1.693,2.059,2.326,2.534,2.704,2.847,2.97,3.078,3.173,3.258,3.336,3.407,3.472,3.532,3.588,3.64,3.689,3.735,3.778,3.819,3.858,3.895,3.931}</definedName>
    <definedName name="d3values">{0.853,0.888,0.88,0.864,0.848,0.833,0.82,0.808,0.797,0.787,0.778,0.77,0.763,0.756,0.75,0.744,0.739,0.734,0.729,0.724,0.72,0.716,0.712,0.708}</definedName>
    <definedName name="_xlnm.Print_Area" localSheetId="0">'XbarR'!$A$1:$I$83</definedName>
    <definedName name="_xlnm.Print_Area" localSheetId="1">'XbarS'!$A$1:$I$83</definedName>
    <definedName name="valuevx">42.314159</definedName>
    <definedName name="vertex42_copyright" hidden="1">"© 2009 Vertex42 LLC"</definedName>
    <definedName name="vertex42_id" hidden="1">"control-chart.xls"</definedName>
    <definedName name="vertex42_title" hidden="1">"Control Chart Template"</definedName>
  </definedNames>
  <calcPr fullCalcOnLoad="1"/>
</workbook>
</file>

<file path=xl/comments1.xml><?xml version="1.0" encoding="utf-8"?>
<comments xmlns="http://schemas.openxmlformats.org/spreadsheetml/2006/main">
  <authors>
    <author>Vertex42</author>
  </authors>
  <commentList>
    <comment ref="B6" authorId="0">
      <text>
        <r>
          <rPr>
            <sz val="8"/>
            <rFont val="Tahoma"/>
            <family val="2"/>
          </rPr>
          <t>The number of measurements within each sample. For this chart, all samples are assumed to be the same size. In this spreadsheet, the sample size must be between 2 and 25.</t>
        </r>
      </text>
    </comment>
    <comment ref="B7" authorId="0">
      <text>
        <r>
          <rPr>
            <sz val="8"/>
            <rFont val="Tahoma"/>
            <family val="2"/>
          </rPr>
          <t xml:space="preserve">The </t>
        </r>
        <r>
          <rPr>
            <i/>
            <sz val="8"/>
            <rFont val="Tahoma"/>
            <family val="2"/>
          </rPr>
          <t>k</t>
        </r>
        <r>
          <rPr>
            <sz val="8"/>
            <rFont val="Tahoma"/>
            <family val="2"/>
          </rPr>
          <t>-value is number of standard deviations (typically 3) that the upper and lower control limits are placed away from the center line.</t>
        </r>
      </text>
    </comment>
    <comment ref="B41" authorId="0">
      <text>
        <r>
          <rPr>
            <b/>
            <sz val="8"/>
            <rFont val="Tahoma"/>
            <family val="2"/>
          </rPr>
          <t>R-bar</t>
        </r>
        <r>
          <rPr>
            <sz val="8"/>
            <rFont val="Tahoma"/>
            <family val="2"/>
          </rPr>
          <t xml:space="preserve"> is the mean of the Ranges in the data table and is used as the center line for the R-Chart.</t>
        </r>
      </text>
    </comment>
    <comment ref="B42" authorId="0">
      <text>
        <r>
          <rPr>
            <sz val="8"/>
            <rFont val="Tahoma"/>
            <family val="2"/>
          </rPr>
          <t>The estimated process mean is calculated as the mean of the X-bar values from the data table. It is used as the Center Line for the X-bar Chart.</t>
        </r>
      </text>
    </comment>
    <comment ref="B43" authorId="0">
      <text>
        <r>
          <rPr>
            <sz val="8"/>
            <rFont val="Tahoma"/>
            <family val="2"/>
          </rPr>
          <t>The estimated process standard deviation.</t>
        </r>
      </text>
    </comment>
    <comment ref="G43" authorId="0">
      <text>
        <r>
          <rPr>
            <sz val="8"/>
            <rFont val="Tahoma"/>
            <family val="2"/>
          </rPr>
          <t xml:space="preserve">The </t>
        </r>
        <r>
          <rPr>
            <b/>
            <sz val="8"/>
            <rFont val="Tahoma"/>
            <family val="2"/>
          </rPr>
          <t>Cp index</t>
        </r>
        <r>
          <rPr>
            <sz val="8"/>
            <rFont val="Tahoma"/>
            <family val="2"/>
          </rPr>
          <t xml:space="preserve"> is calculated as (USL-LSL)/(6*</t>
        </r>
        <r>
          <rPr>
            <i/>
            <sz val="8"/>
            <rFont val="Tahoma"/>
            <family val="2"/>
          </rPr>
          <t>sigma</t>
        </r>
        <r>
          <rPr>
            <sz val="8"/>
            <rFont val="Tahoma"/>
            <family val="2"/>
          </rPr>
          <t xml:space="preserve">) where </t>
        </r>
        <r>
          <rPr>
            <i/>
            <sz val="8"/>
            <rFont val="Tahoma"/>
            <family val="2"/>
          </rPr>
          <t>sigma</t>
        </r>
        <r>
          <rPr>
            <sz val="8"/>
            <rFont val="Tahoma"/>
            <family val="2"/>
          </rPr>
          <t xml:space="preserve"> is the process standard deviation. You want Cp to be greater than 1.</t>
        </r>
      </text>
    </comment>
    <comment ref="B44" authorId="0">
      <text>
        <r>
          <rPr>
            <sz val="8"/>
            <rFont val="Tahoma"/>
            <family val="2"/>
          </rPr>
          <t xml:space="preserve">This is the </t>
        </r>
        <r>
          <rPr>
            <b/>
            <sz val="8"/>
            <rFont val="Tahoma"/>
            <family val="2"/>
          </rPr>
          <t>standard deviation of the sample mean</t>
        </r>
        <r>
          <rPr>
            <sz val="8"/>
            <rFont val="Tahoma"/>
            <family val="2"/>
          </rPr>
          <t>, calculated as the process standard deviation divided by the square root of the sample size.</t>
        </r>
      </text>
    </comment>
    <comment ref="G44" authorId="0">
      <text>
        <r>
          <rPr>
            <sz val="8"/>
            <rFont val="Tahoma"/>
            <family val="2"/>
          </rPr>
          <t xml:space="preserve">The </t>
        </r>
        <r>
          <rPr>
            <b/>
            <sz val="8"/>
            <rFont val="Tahoma"/>
            <family val="2"/>
          </rPr>
          <t>CPU index</t>
        </r>
        <r>
          <rPr>
            <sz val="8"/>
            <rFont val="Tahoma"/>
            <family val="2"/>
          </rPr>
          <t xml:space="preserve"> is the </t>
        </r>
        <r>
          <rPr>
            <b/>
            <sz val="8"/>
            <rFont val="Tahoma"/>
            <family val="2"/>
          </rPr>
          <t>upper capability index</t>
        </r>
        <r>
          <rPr>
            <sz val="8"/>
            <rFont val="Tahoma"/>
            <family val="2"/>
          </rPr>
          <t xml:space="preserve"> for when you are only given an upper spec limit, USL. You want CPU &gt; 1</t>
        </r>
      </text>
    </comment>
    <comment ref="G45" authorId="0">
      <text>
        <r>
          <rPr>
            <sz val="8"/>
            <rFont val="Tahoma"/>
            <family val="2"/>
          </rPr>
          <t xml:space="preserve">The </t>
        </r>
        <r>
          <rPr>
            <b/>
            <sz val="8"/>
            <rFont val="Tahoma"/>
            <family val="2"/>
          </rPr>
          <t>CPL index</t>
        </r>
        <r>
          <rPr>
            <sz val="8"/>
            <rFont val="Tahoma"/>
            <family val="2"/>
          </rPr>
          <t xml:space="preserve"> is the </t>
        </r>
        <r>
          <rPr>
            <b/>
            <sz val="8"/>
            <rFont val="Tahoma"/>
            <family val="2"/>
          </rPr>
          <t>lower capability index</t>
        </r>
        <r>
          <rPr>
            <sz val="8"/>
            <rFont val="Tahoma"/>
            <family val="2"/>
          </rPr>
          <t xml:space="preserve"> for when you are only given a lower spec limit, LSL. You want a CPL &gt; 1.</t>
        </r>
      </text>
    </comment>
    <comment ref="G46" authorId="0">
      <text>
        <r>
          <rPr>
            <sz val="8"/>
            <rFont val="Tahoma"/>
            <family val="2"/>
          </rPr>
          <t xml:space="preserve">The </t>
        </r>
        <r>
          <rPr>
            <b/>
            <sz val="8"/>
            <rFont val="Tahoma"/>
            <family val="2"/>
          </rPr>
          <t>Cpk index</t>
        </r>
        <r>
          <rPr>
            <sz val="8"/>
            <rFont val="Tahoma"/>
            <family val="2"/>
          </rPr>
          <t xml:space="preserve"> is used when the process mean is shifted away from the target value, or the point half way between the spec limits. It is the minimum of the CPU and CPL. You want a Cpk&gt;1.</t>
        </r>
      </text>
    </comment>
    <comment ref="G47" authorId="0">
      <text>
        <r>
          <rPr>
            <b/>
            <sz val="8"/>
            <rFont val="Tahoma"/>
            <family val="2"/>
          </rPr>
          <t>Percent Yield</t>
        </r>
        <r>
          <rPr>
            <sz val="8"/>
            <rFont val="Tahoma"/>
            <family val="2"/>
          </rPr>
          <t xml:space="preserve"> measures the proportion of the output that is within the spec limits, assuming a Normal population distribution.</t>
        </r>
      </text>
    </comment>
    <comment ref="B53" authorId="0">
      <text>
        <r>
          <rPr>
            <b/>
            <sz val="8"/>
            <rFont val="Tahoma"/>
            <family val="2"/>
          </rPr>
          <t>Probability of a Type I Error (</t>
        </r>
        <r>
          <rPr>
            <b/>
            <sz val="8"/>
            <rFont val="Symbol"/>
            <family val="1"/>
          </rPr>
          <t>a</t>
        </r>
        <r>
          <rPr>
            <b/>
            <sz val="8"/>
            <rFont val="Tahoma"/>
            <family val="2"/>
          </rPr>
          <t>):</t>
        </r>
        <r>
          <rPr>
            <sz val="8"/>
            <rFont val="Tahoma"/>
            <family val="2"/>
          </rPr>
          <t xml:space="preserve">
If a sample value falls outside the control limits, we would conclude that the process is out of control. A Type I error is made when the process is concluded to be out of control when it is really in control. This probability is calculated assuming a normal distribution for the process.</t>
        </r>
      </text>
    </comment>
    <comment ref="B54" authorId="0">
      <text>
        <r>
          <rPr>
            <b/>
            <sz val="8"/>
            <rFont val="Tahoma"/>
            <family val="2"/>
          </rPr>
          <t>In-Control Average Run Length:</t>
        </r>
        <r>
          <rPr>
            <sz val="8"/>
            <rFont val="Tahoma"/>
            <family val="2"/>
          </rPr>
          <t xml:space="preserve">
If the process is </t>
        </r>
        <r>
          <rPr>
            <b/>
            <sz val="8"/>
            <rFont val="Tahoma"/>
            <family val="2"/>
          </rPr>
          <t>in-control</t>
        </r>
        <r>
          <rPr>
            <sz val="8"/>
            <rFont val="Tahoma"/>
            <family val="2"/>
          </rPr>
          <t>, the ARL is the number of samples, on average, you would observe before getting an out-of-control signal. In other words, you expect to get a false alarm (a point outside the control limits) every N samples, where N is the ARL.</t>
        </r>
      </text>
    </comment>
    <comment ref="B57" authorId="0">
      <text>
        <r>
          <rPr>
            <b/>
            <sz val="8"/>
            <rFont val="Tahoma"/>
            <family val="2"/>
          </rPr>
          <t>X-bar</t>
        </r>
        <r>
          <rPr>
            <sz val="8"/>
            <rFont val="Tahoma"/>
            <family val="2"/>
          </rPr>
          <t xml:space="preserve"> is the </t>
        </r>
        <r>
          <rPr>
            <b/>
            <sz val="8"/>
            <rFont val="Tahoma"/>
            <family val="2"/>
          </rPr>
          <t>sample mean</t>
        </r>
        <r>
          <rPr>
            <sz val="8"/>
            <rFont val="Tahoma"/>
            <family val="2"/>
          </rPr>
          <t xml:space="preserve"> calculated as the sum of the observations divided by the number of observations in the sample (n).</t>
        </r>
      </text>
    </comment>
    <comment ref="C57" authorId="0">
      <text>
        <r>
          <rPr>
            <sz val="8"/>
            <rFont val="Tahoma"/>
            <family val="2"/>
          </rPr>
          <t xml:space="preserve">The </t>
        </r>
        <r>
          <rPr>
            <b/>
            <sz val="8"/>
            <rFont val="Tahoma"/>
            <family val="2"/>
          </rPr>
          <t>range</t>
        </r>
        <r>
          <rPr>
            <sz val="8"/>
            <rFont val="Tahoma"/>
            <family val="2"/>
          </rPr>
          <t xml:space="preserve"> for each sample is calculated as the Max value minus the Min value.</t>
        </r>
      </text>
    </comment>
  </commentList>
</comments>
</file>

<file path=xl/comments2.xml><?xml version="1.0" encoding="utf-8"?>
<comments xmlns="http://schemas.openxmlformats.org/spreadsheetml/2006/main">
  <authors>
    <author>Vertex42</author>
  </authors>
  <commentList>
    <comment ref="B6" authorId="0">
      <text>
        <r>
          <rPr>
            <sz val="8"/>
            <rFont val="Tahoma"/>
            <family val="2"/>
          </rPr>
          <t>The number of measurements within each sample. For this chart, all samples are assumed to be the same size. In this spreadsheet, the sample size must be between 2 and 25.</t>
        </r>
      </text>
    </comment>
    <comment ref="B7" authorId="0">
      <text>
        <r>
          <rPr>
            <sz val="8"/>
            <rFont val="Tahoma"/>
            <family val="2"/>
          </rPr>
          <t xml:space="preserve">The </t>
        </r>
        <r>
          <rPr>
            <i/>
            <sz val="8"/>
            <rFont val="Tahoma"/>
            <family val="2"/>
          </rPr>
          <t>k</t>
        </r>
        <r>
          <rPr>
            <sz val="8"/>
            <rFont val="Tahoma"/>
            <family val="2"/>
          </rPr>
          <t>-value is number of standard deviations (typically 3) that the upper and lower control limits are placed away from the center line.</t>
        </r>
      </text>
    </comment>
    <comment ref="B41" authorId="0">
      <text>
        <r>
          <rPr>
            <b/>
            <sz val="8"/>
            <rFont val="Tahoma"/>
            <family val="2"/>
          </rPr>
          <t>s-bar</t>
        </r>
        <r>
          <rPr>
            <sz val="8"/>
            <rFont val="Tahoma"/>
            <family val="2"/>
          </rPr>
          <t xml:space="preserve"> is the mean of the sample standard deviations from the data table. It is the center line for the S Chart.</t>
        </r>
      </text>
    </comment>
    <comment ref="B42" authorId="0">
      <text>
        <r>
          <rPr>
            <sz val="8"/>
            <rFont val="Tahoma"/>
            <family val="2"/>
          </rPr>
          <t>c4 is a factor that depends on the sample size and can be found tabulated in most control chart factor tables. Assuming the population distribution is Normal, c4 is used to find the mean and standard deviation of the sample standard deviation.</t>
        </r>
      </text>
    </comment>
    <comment ref="B43" authorId="0">
      <text>
        <r>
          <rPr>
            <sz val="8"/>
            <rFont val="Tahoma"/>
            <family val="2"/>
          </rPr>
          <t>The estimated population standard deviation. This is calculated by dividing s-bar by c4.</t>
        </r>
      </text>
    </comment>
    <comment ref="G43" authorId="0">
      <text>
        <r>
          <rPr>
            <sz val="8"/>
            <rFont val="Tahoma"/>
            <family val="2"/>
          </rPr>
          <t xml:space="preserve">The </t>
        </r>
        <r>
          <rPr>
            <b/>
            <sz val="8"/>
            <rFont val="Tahoma"/>
            <family val="2"/>
          </rPr>
          <t>Cp index</t>
        </r>
        <r>
          <rPr>
            <sz val="8"/>
            <rFont val="Tahoma"/>
            <family val="2"/>
          </rPr>
          <t xml:space="preserve"> is calculated as (USL-LSL)/(6*</t>
        </r>
        <r>
          <rPr>
            <i/>
            <sz val="8"/>
            <rFont val="Tahoma"/>
            <family val="2"/>
          </rPr>
          <t>sigma</t>
        </r>
        <r>
          <rPr>
            <sz val="8"/>
            <rFont val="Tahoma"/>
            <family val="2"/>
          </rPr>
          <t xml:space="preserve">) where </t>
        </r>
        <r>
          <rPr>
            <i/>
            <sz val="8"/>
            <rFont val="Tahoma"/>
            <family val="2"/>
          </rPr>
          <t>sigma</t>
        </r>
        <r>
          <rPr>
            <sz val="8"/>
            <rFont val="Tahoma"/>
            <family val="2"/>
          </rPr>
          <t xml:space="preserve"> is the process standard deviation. You want Cp to be greater than 1.</t>
        </r>
      </text>
    </comment>
    <comment ref="B44" authorId="0">
      <text>
        <r>
          <rPr>
            <sz val="8"/>
            <rFont val="Tahoma"/>
            <family val="2"/>
          </rPr>
          <t>The estimated process mean is calculated as the mean of the X-bar values from the data table. It is used as the Center Line for the X-bar Chart.</t>
        </r>
      </text>
    </comment>
    <comment ref="G44" authorId="0">
      <text>
        <r>
          <rPr>
            <sz val="8"/>
            <rFont val="Tahoma"/>
            <family val="2"/>
          </rPr>
          <t xml:space="preserve">The </t>
        </r>
        <r>
          <rPr>
            <b/>
            <sz val="8"/>
            <rFont val="Tahoma"/>
            <family val="2"/>
          </rPr>
          <t>CPU index</t>
        </r>
        <r>
          <rPr>
            <sz val="8"/>
            <rFont val="Tahoma"/>
            <family val="2"/>
          </rPr>
          <t xml:space="preserve"> is the </t>
        </r>
        <r>
          <rPr>
            <b/>
            <sz val="8"/>
            <rFont val="Tahoma"/>
            <family val="2"/>
          </rPr>
          <t>upper capability index</t>
        </r>
        <r>
          <rPr>
            <sz val="8"/>
            <rFont val="Tahoma"/>
            <family val="2"/>
          </rPr>
          <t xml:space="preserve"> for when you are only given an upper spec limit, USL. You want CPU &gt; 1</t>
        </r>
      </text>
    </comment>
    <comment ref="B45" authorId="0">
      <text>
        <r>
          <rPr>
            <sz val="8"/>
            <rFont val="Tahoma"/>
            <family val="2"/>
          </rPr>
          <t xml:space="preserve">This is the </t>
        </r>
        <r>
          <rPr>
            <b/>
            <sz val="8"/>
            <rFont val="Tahoma"/>
            <family val="2"/>
          </rPr>
          <t>standard deviation of the sample mean</t>
        </r>
        <r>
          <rPr>
            <sz val="8"/>
            <rFont val="Tahoma"/>
            <family val="2"/>
          </rPr>
          <t>, calculated as the process standard deviation divided by the square root of the sample size.</t>
        </r>
      </text>
    </comment>
    <comment ref="G45" authorId="0">
      <text>
        <r>
          <rPr>
            <sz val="8"/>
            <rFont val="Tahoma"/>
            <family val="2"/>
          </rPr>
          <t xml:space="preserve">The </t>
        </r>
        <r>
          <rPr>
            <b/>
            <sz val="8"/>
            <rFont val="Tahoma"/>
            <family val="2"/>
          </rPr>
          <t>CPL index</t>
        </r>
        <r>
          <rPr>
            <sz val="8"/>
            <rFont val="Tahoma"/>
            <family val="2"/>
          </rPr>
          <t xml:space="preserve"> is the </t>
        </r>
        <r>
          <rPr>
            <b/>
            <sz val="8"/>
            <rFont val="Tahoma"/>
            <family val="2"/>
          </rPr>
          <t>lower capability index</t>
        </r>
        <r>
          <rPr>
            <sz val="8"/>
            <rFont val="Tahoma"/>
            <family val="2"/>
          </rPr>
          <t xml:space="preserve"> for when you are only given a lower spec limit, LSL. You want a CPL &gt; 1.</t>
        </r>
      </text>
    </comment>
    <comment ref="B46" authorId="0">
      <text>
        <r>
          <rPr>
            <sz val="8"/>
            <rFont val="Tahoma"/>
            <family val="2"/>
          </rPr>
          <t xml:space="preserve">This is the </t>
        </r>
        <r>
          <rPr>
            <b/>
            <sz val="8"/>
            <rFont val="Tahoma"/>
            <family val="2"/>
          </rPr>
          <t>standard deviation of the sample mean</t>
        </r>
        <r>
          <rPr>
            <sz val="8"/>
            <rFont val="Tahoma"/>
            <family val="2"/>
          </rPr>
          <t>, calculated from the estimated population standard deviation and c4.</t>
        </r>
      </text>
    </comment>
    <comment ref="G46" authorId="0">
      <text>
        <r>
          <rPr>
            <sz val="8"/>
            <rFont val="Tahoma"/>
            <family val="2"/>
          </rPr>
          <t xml:space="preserve">The </t>
        </r>
        <r>
          <rPr>
            <b/>
            <sz val="8"/>
            <rFont val="Tahoma"/>
            <family val="2"/>
          </rPr>
          <t>Cpk index</t>
        </r>
        <r>
          <rPr>
            <sz val="8"/>
            <rFont val="Tahoma"/>
            <family val="2"/>
          </rPr>
          <t xml:space="preserve"> is used when the process mean is shifted away from the target value, or the point half way between the spec limits. It is the minimum of the CPU and CPL. You want a Cpk&gt;1.</t>
        </r>
      </text>
    </comment>
    <comment ref="G47" authorId="0">
      <text>
        <r>
          <rPr>
            <b/>
            <sz val="8"/>
            <rFont val="Tahoma"/>
            <family val="2"/>
          </rPr>
          <t>Percent Yield</t>
        </r>
        <r>
          <rPr>
            <sz val="8"/>
            <rFont val="Tahoma"/>
            <family val="2"/>
          </rPr>
          <t xml:space="preserve"> measures the proportion of the output that is within the spec limits, assuming a Normal population distribution.</t>
        </r>
      </text>
    </comment>
    <comment ref="B53" authorId="0">
      <text>
        <r>
          <rPr>
            <b/>
            <sz val="8"/>
            <rFont val="Tahoma"/>
            <family val="2"/>
          </rPr>
          <t>Probability of a Type I Error (</t>
        </r>
        <r>
          <rPr>
            <b/>
            <sz val="8"/>
            <rFont val="Symbol"/>
            <family val="1"/>
          </rPr>
          <t>a</t>
        </r>
        <r>
          <rPr>
            <b/>
            <sz val="8"/>
            <rFont val="Tahoma"/>
            <family val="2"/>
          </rPr>
          <t>):</t>
        </r>
        <r>
          <rPr>
            <sz val="8"/>
            <rFont val="Tahoma"/>
            <family val="2"/>
          </rPr>
          <t xml:space="preserve">
If a sample value falls outside the control limits, we would conclude that the process is out of control. A Type I error is made when the process is concluded to be out of control when it is really in control. This probability is calculated assuming a normal distribution for the process.</t>
        </r>
      </text>
    </comment>
    <comment ref="B54" authorId="0">
      <text>
        <r>
          <rPr>
            <b/>
            <sz val="8"/>
            <rFont val="Tahoma"/>
            <family val="2"/>
          </rPr>
          <t>In-Control Average Run Length:</t>
        </r>
        <r>
          <rPr>
            <sz val="8"/>
            <rFont val="Tahoma"/>
            <family val="2"/>
          </rPr>
          <t xml:space="preserve">
If the process is </t>
        </r>
        <r>
          <rPr>
            <b/>
            <sz val="8"/>
            <rFont val="Tahoma"/>
            <family val="2"/>
          </rPr>
          <t>in-control</t>
        </r>
        <r>
          <rPr>
            <sz val="8"/>
            <rFont val="Tahoma"/>
            <family val="2"/>
          </rPr>
          <t>, the ARL is the number of samples, on average, you would observe before getting an out-of-control signal. In other words, you expect to get a false alarm (a point outside the control limits) every N samples, where N is the ARL.</t>
        </r>
      </text>
    </comment>
    <comment ref="B57" authorId="0">
      <text>
        <r>
          <rPr>
            <b/>
            <sz val="8"/>
            <rFont val="Tahoma"/>
            <family val="2"/>
          </rPr>
          <t>X-bar</t>
        </r>
        <r>
          <rPr>
            <sz val="8"/>
            <rFont val="Tahoma"/>
            <family val="2"/>
          </rPr>
          <t xml:space="preserve"> is the </t>
        </r>
        <r>
          <rPr>
            <b/>
            <sz val="8"/>
            <rFont val="Tahoma"/>
            <family val="2"/>
          </rPr>
          <t>sample mean</t>
        </r>
        <r>
          <rPr>
            <sz val="8"/>
            <rFont val="Tahoma"/>
            <family val="2"/>
          </rPr>
          <t xml:space="preserve"> calculated as the sum of the observations divided by the number of observations in the sample (n).</t>
        </r>
      </text>
    </comment>
    <comment ref="C57" authorId="0">
      <text>
        <r>
          <rPr>
            <sz val="8"/>
            <rFont val="Tahoma"/>
            <family val="2"/>
          </rPr>
          <t xml:space="preserve">The </t>
        </r>
        <r>
          <rPr>
            <b/>
            <sz val="8"/>
            <rFont val="Tahoma"/>
            <family val="2"/>
          </rPr>
          <t>sample standard deviation</t>
        </r>
        <r>
          <rPr>
            <sz val="8"/>
            <rFont val="Tahoma"/>
            <family val="2"/>
          </rPr>
          <t xml:space="preserve"> for each sample.</t>
        </r>
      </text>
    </comment>
  </commentList>
</comments>
</file>

<file path=xl/comments3.xml><?xml version="1.0" encoding="utf-8"?>
<comments xmlns="http://schemas.openxmlformats.org/spreadsheetml/2006/main">
  <authors>
    <author>Jon</author>
  </authors>
  <commentList>
    <comment ref="A3" authorId="0">
      <text>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<sst xmlns="http://schemas.openxmlformats.org/spreadsheetml/2006/main" count="113" uniqueCount="71">
  <si>
    <t>Terms of Use</t>
  </si>
  <si>
    <t>This template is considered a copyrighted work under the Unites States and other copyright laws and is the property of Vertex42 LLC. The items listed below are additional points to help clarify how you may use this template.</t>
  </si>
  <si>
    <t>Not for Resale or Public Sharing</t>
  </si>
  <si>
    <t>You may not remove or alter any logo, trademark, copyright, disclaimer, brand, terms of use, attribution, or other proprietary notices or marks within this template.</t>
  </si>
  <si>
    <t>Limited Private Sharing</t>
  </si>
  <si>
    <t>** Examples of acceptable private sharing with people who "require access" may include (a) sharing a budget spreadsheet with a spouse, (b) sharing a project schedule with your project team, or (c) sharing a timesheet with your employee or manager.</t>
  </si>
  <si>
    <t>See the following page on Vertex42.com for the complete license agreement and examples of other allowed uses:</t>
  </si>
  <si>
    <t>Disclaimer</t>
  </si>
  <si>
    <t>This template is provided for informational or educational use only and is not intended to be relied on as medical, financial, legal, or other professional advice.</t>
  </si>
  <si>
    <t>Vertex42 LLC makes no guarantee or representations about this template, or the accuracy or completeness of the content contained within this template.</t>
  </si>
  <si>
    <t>Vertex42 LLC encourages you to seek the aid of a qualified professional before making decisions regarding health, financial, or legal issues.</t>
  </si>
  <si>
    <r>
      <rPr>
        <sz val="12"/>
        <rFont val="Arial"/>
        <family val="2"/>
      </rPr>
      <t xml:space="preserve">You may make archival copies and customize this template only for your </t>
    </r>
    <r>
      <rPr>
        <b/>
        <sz val="12"/>
        <rFont val="Arial"/>
        <family val="2"/>
      </rPr>
      <t>personal use or use within your company or organization</t>
    </r>
    <r>
      <rPr>
        <sz val="12"/>
        <rFont val="Arial"/>
        <family val="2"/>
      </rPr>
      <t xml:space="preserve"> and not for resale or public sharing.</t>
    </r>
  </si>
  <si>
    <r>
      <t xml:space="preserve">This template and any customized or modified version of this template </t>
    </r>
    <r>
      <rPr>
        <b/>
        <sz val="12"/>
        <color indexed="10"/>
        <rFont val="Arial"/>
        <family val="2"/>
      </rPr>
      <t>may NOT be sold, distributed, published to an online gallery, hosted on a website, or placed on a public server</t>
    </r>
    <r>
      <rPr>
        <b/>
        <sz val="12"/>
        <rFont val="Arial"/>
        <family val="2"/>
      </rPr>
      <t>.</t>
    </r>
  </si>
  <si>
    <r>
      <t xml:space="preserve">Provided that you observe the above terms, you may share your edited version of this template </t>
    </r>
    <r>
      <rPr>
        <b/>
        <sz val="12"/>
        <rFont val="Arial"/>
        <family val="2"/>
      </rPr>
      <t>*privately*</t>
    </r>
    <r>
      <rPr>
        <sz val="12"/>
        <rFont val="Arial"/>
        <family val="2"/>
      </rPr>
      <t xml:space="preserve"> with those specific people who </t>
    </r>
    <r>
      <rPr>
        <b/>
        <sz val="12"/>
        <rFont val="Arial"/>
        <family val="2"/>
      </rPr>
      <t>**require**</t>
    </r>
    <r>
      <rPr>
        <sz val="12"/>
        <rFont val="Arial"/>
        <family val="2"/>
      </rPr>
      <t xml:space="preserve"> access to it within your immediate family, organization, or company.</t>
    </r>
  </si>
  <si>
    <r>
      <t xml:space="preserve">* "Privately" means only accessible to those few people who you expressively give permission to view or edit your file. It is your responsibility to ensure that adequate security measures are used so that your file is </t>
    </r>
    <r>
      <rPr>
        <b/>
        <sz val="12"/>
        <rFont val="Arial"/>
        <family val="2"/>
      </rPr>
      <t>not available to the public</t>
    </r>
    <r>
      <rPr>
        <sz val="12"/>
        <rFont val="Arial"/>
        <family val="2"/>
      </rPr>
      <t>.</t>
    </r>
  </si>
  <si>
    <t>© 2009-2011 Vertex42 LLC. All rights reserved.</t>
  </si>
  <si>
    <t>[Date]</t>
  </si>
  <si>
    <t>© 2009 Vertex42 LLC</t>
  </si>
  <si>
    <t>HELP</t>
  </si>
  <si>
    <t>Sample</t>
  </si>
  <si>
    <t>[Title or Process]</t>
  </si>
  <si>
    <t>CL</t>
  </si>
  <si>
    <t>UCL</t>
  </si>
  <si>
    <t>k</t>
  </si>
  <si>
    <t>LCL</t>
  </si>
  <si>
    <t>Quality Characteristic</t>
  </si>
  <si>
    <t>Data Table</t>
  </si>
  <si>
    <t>X-bar</t>
  </si>
  <si>
    <t>ARL</t>
  </si>
  <si>
    <t>samples</t>
  </si>
  <si>
    <t>Insert rows above the gray line</t>
  </si>
  <si>
    <t>a</t>
  </si>
  <si>
    <t>Range</t>
  </si>
  <si>
    <t>Statistics from Data Table</t>
  </si>
  <si>
    <t>R-bar</t>
  </si>
  <si>
    <t>Control Limits for X-bar Chart</t>
  </si>
  <si>
    <t>Control Limits for R Chart</t>
  </si>
  <si>
    <t>X-bar Chart</t>
  </si>
  <si>
    <t>R Chart</t>
  </si>
  <si>
    <t>Average Thickness (mm), X-bar</t>
  </si>
  <si>
    <t>Process Capability</t>
  </si>
  <si>
    <t>Upper Spec Limit, USL</t>
  </si>
  <si>
    <t>Lower Spec Limit, LSL</t>
  </si>
  <si>
    <t>CPU</t>
  </si>
  <si>
    <t>CPL</t>
  </si>
  <si>
    <t>Percent Yield</t>
  </si>
  <si>
    <t>Control Chart for Mean and Range</t>
  </si>
  <si>
    <t>Control Chart for Mean and Standard Deviation</t>
  </si>
  <si>
    <t>s-bar</t>
  </si>
  <si>
    <t>Control Limits for S Chart</t>
  </si>
  <si>
    <t>St. Dev., s</t>
  </si>
  <si>
    <r>
      <t xml:space="preserve">Sample Size, </t>
    </r>
    <r>
      <rPr>
        <i/>
        <sz val="10"/>
        <rFont val="Arial"/>
        <family val="2"/>
      </rPr>
      <t>n</t>
    </r>
  </si>
  <si>
    <r>
      <t xml:space="preserve">Process Mean, </t>
    </r>
    <r>
      <rPr>
        <sz val="10"/>
        <rFont val="Symbol"/>
        <family val="1"/>
      </rPr>
      <t>m</t>
    </r>
    <r>
      <rPr>
        <sz val="10"/>
        <rFont val="Arial"/>
        <family val="2"/>
      </rPr>
      <t>-hat</t>
    </r>
  </si>
  <si>
    <r>
      <t xml:space="preserve">Process St.Dev., </t>
    </r>
    <r>
      <rPr>
        <sz val="10"/>
        <rFont val="Symbol"/>
        <family val="1"/>
      </rPr>
      <t>s</t>
    </r>
    <r>
      <rPr>
        <sz val="10"/>
        <rFont val="Arial"/>
        <family val="2"/>
      </rPr>
      <t>-hat</t>
    </r>
  </si>
  <si>
    <r>
      <t>C</t>
    </r>
    <r>
      <rPr>
        <vertAlign val="subscript"/>
        <sz val="10"/>
        <rFont val="Arial"/>
        <family val="2"/>
      </rPr>
      <t>p</t>
    </r>
  </si>
  <si>
    <r>
      <t>s</t>
    </r>
    <r>
      <rPr>
        <vertAlign val="subscript"/>
        <sz val="10"/>
        <rFont val="Arial"/>
        <family val="2"/>
      </rPr>
      <t>X-bar</t>
    </r>
  </si>
  <si>
    <r>
      <t>C</t>
    </r>
    <r>
      <rPr>
        <vertAlign val="subscript"/>
        <sz val="10"/>
        <rFont val="Arial"/>
        <family val="2"/>
      </rPr>
      <t>pk</t>
    </r>
  </si>
  <si>
    <r>
      <t>CL</t>
    </r>
    <r>
      <rPr>
        <vertAlign val="subscript"/>
        <sz val="10"/>
        <rFont val="Arial"/>
        <family val="2"/>
      </rPr>
      <t>X-bar</t>
    </r>
  </si>
  <si>
    <r>
      <t>CL</t>
    </r>
    <r>
      <rPr>
        <vertAlign val="subscript"/>
        <sz val="10"/>
        <rFont val="Arial"/>
        <family val="2"/>
      </rPr>
      <t>R</t>
    </r>
  </si>
  <si>
    <r>
      <t>UCL</t>
    </r>
    <r>
      <rPr>
        <vertAlign val="subscript"/>
        <sz val="10"/>
        <rFont val="Arial"/>
        <family val="2"/>
      </rPr>
      <t>X-bar</t>
    </r>
  </si>
  <si>
    <r>
      <t>CL+k</t>
    </r>
    <r>
      <rPr>
        <sz val="10"/>
        <rFont val="Symbol"/>
        <family val="1"/>
      </rPr>
      <t>s</t>
    </r>
    <r>
      <rPr>
        <vertAlign val="subscript"/>
        <sz val="10"/>
        <rFont val="Arial"/>
        <family val="2"/>
      </rPr>
      <t>X-bar</t>
    </r>
  </si>
  <si>
    <r>
      <t>UCL</t>
    </r>
    <r>
      <rPr>
        <vertAlign val="subscript"/>
        <sz val="10"/>
        <rFont val="Arial"/>
        <family val="2"/>
      </rPr>
      <t>R</t>
    </r>
  </si>
  <si>
    <r>
      <t>LCL</t>
    </r>
    <r>
      <rPr>
        <vertAlign val="subscript"/>
        <sz val="10"/>
        <rFont val="Arial"/>
        <family val="2"/>
      </rPr>
      <t>X-bar</t>
    </r>
  </si>
  <si>
    <r>
      <t>CL-k</t>
    </r>
    <r>
      <rPr>
        <sz val="10"/>
        <rFont val="Symbol"/>
        <family val="1"/>
      </rPr>
      <t>s</t>
    </r>
    <r>
      <rPr>
        <vertAlign val="subscript"/>
        <sz val="10"/>
        <rFont val="Arial"/>
        <family val="2"/>
      </rPr>
      <t>X-bar</t>
    </r>
  </si>
  <si>
    <r>
      <t>LCL</t>
    </r>
    <r>
      <rPr>
        <vertAlign val="subscript"/>
        <sz val="10"/>
        <rFont val="Arial"/>
        <family val="2"/>
      </rPr>
      <t>R</t>
    </r>
  </si>
  <si>
    <r>
      <t>c</t>
    </r>
    <r>
      <rPr>
        <vertAlign val="subscript"/>
        <sz val="10"/>
        <rFont val="Arial"/>
        <family val="2"/>
      </rPr>
      <t>4</t>
    </r>
  </si>
  <si>
    <r>
      <t>s</t>
    </r>
    <r>
      <rPr>
        <vertAlign val="subscript"/>
        <sz val="10"/>
        <rFont val="Arial"/>
        <family val="2"/>
      </rPr>
      <t>s</t>
    </r>
  </si>
  <si>
    <r>
      <t>CL</t>
    </r>
    <r>
      <rPr>
        <vertAlign val="subscript"/>
        <sz val="10"/>
        <rFont val="Arial"/>
        <family val="2"/>
      </rPr>
      <t>S</t>
    </r>
  </si>
  <si>
    <r>
      <t>UCL</t>
    </r>
    <r>
      <rPr>
        <vertAlign val="subscript"/>
        <sz val="10"/>
        <rFont val="Arial"/>
        <family val="2"/>
      </rPr>
      <t>S</t>
    </r>
  </si>
  <si>
    <r>
      <t>LCL</t>
    </r>
    <r>
      <rPr>
        <vertAlign val="subscript"/>
        <sz val="10"/>
        <rFont val="Arial"/>
        <family val="2"/>
      </rPr>
      <t>S</t>
    </r>
  </si>
  <si>
    <t>https://www.vertex42.com/licensing/EULA_privateuse.html</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</si>
</sst>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 #,##0.0_);_(* \(#,##0.0\);_(* &quot;-&quot;??_);_(@_)"/>
    <numFmt numFmtId="167" formatCode="_(* #,##0_);_(* \(#,##0\);_(* &quot;-&quot;??_);_(@_)"/>
    <numFmt numFmtId="168" formatCode="0.0000000000000000%"/>
    <numFmt numFmtId="169" formatCode="&quot;$&quot;#,##0.00"/>
    <numFmt numFmtId="170" formatCode="0.0%"/>
    <numFmt numFmtId="171" formatCode="#\ &quot;units&quot;"/>
    <numFmt numFmtId="172" formatCode="_(&quot;$&quot;* #,##0.00_);[Red]_(&quot;$&quot;* \(#,##0.00\);_(&quot;$&quot;* &quot;-&quot;??_);_(@_)"/>
    <numFmt numFmtId="173" formatCode="0.0"/>
    <numFmt numFmtId="174" formatCode="d"/>
    <numFmt numFmtId="175" formatCode="[$-409]h:mm:ss\ AM/PM"/>
    <numFmt numFmtId="176" formatCode="[$-409]h:mm\ AM/PM;@"/>
    <numFmt numFmtId="177" formatCode="h\ AM/PM"/>
    <numFmt numFmtId="178" formatCode="[$-409]dddd\,\ mmmm\ dd\,\ yyyy"/>
    <numFmt numFmtId="179" formatCode="ddd\,\ mmmm\ dd\,\ yyyy"/>
    <numFmt numFmtId="180" formatCode="ddd\,\ mmmm\ d\,\ yyyy"/>
    <numFmt numFmtId="181" formatCode="mmmm\ d\,\ yyyy"/>
    <numFmt numFmtId="182" formatCode="0.000%"/>
    <numFmt numFmtId="183" formatCode="0.0000000"/>
    <numFmt numFmtId="184" formatCode="0.000000"/>
    <numFmt numFmtId="185" formatCode="0.00000"/>
    <numFmt numFmtId="186" formatCode="0.0000"/>
    <numFmt numFmtId="187" formatCode="0.000"/>
    <numFmt numFmtId="188" formatCode="&quot;$&quot;#,##0.0_);\(&quot;$&quot;#,##0.0\)"/>
    <numFmt numFmtId="189" formatCode="_(* #,##0.0_);_(* \(#,##0.0\);_(* &quot;-&quot;?_);_(@_)"/>
    <numFmt numFmtId="190" formatCode="_(#,##0.00_);[Red]_(\(#,##0.00\);_(&quot;-&quot;??_);_(@_)"/>
    <numFmt numFmtId="191" formatCode="_(#,##0_);_(\(#,##0\);_(&quot;-&quot;_);_(@_)"/>
    <numFmt numFmtId="192" formatCode="0\ &quot;units&quot;"/>
    <numFmt numFmtId="193" formatCode="#,###\ &quot;units&quot;"/>
    <numFmt numFmtId="194" formatCode="#,##0_)"/>
    <numFmt numFmtId="195" formatCode="#,##0.0_)"/>
    <numFmt numFmtId="196" formatCode="#,##0.00_)"/>
    <numFmt numFmtId="197" formatCode="0.00000000"/>
    <numFmt numFmtId="198" formatCode="0.0000%"/>
    <numFmt numFmtId="199" formatCode="0.000000000000000000"/>
  </numFmts>
  <fonts count="51">
    <font>
      <sz val="10"/>
      <name val="Arial"/>
      <family val="0"/>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val="single"/>
      <sz val="10"/>
      <color indexed="12"/>
      <name val="Arial"/>
      <family val="2"/>
    </font>
    <font>
      <sz val="11"/>
      <color indexed="53"/>
      <name val="Calibri"/>
      <family val="2"/>
    </font>
    <font>
      <sz val="11"/>
      <color indexed="50"/>
      <name val="Calibri"/>
      <family val="2"/>
    </font>
    <font>
      <sz val="11"/>
      <color indexed="59"/>
      <name val="Calibri"/>
      <family val="2"/>
    </font>
    <font>
      <b/>
      <sz val="11"/>
      <color indexed="63"/>
      <name val="Calibri"/>
      <family val="2"/>
    </font>
    <font>
      <b/>
      <sz val="18"/>
      <color indexed="18"/>
      <name val="Cambria"/>
      <family val="2"/>
    </font>
    <font>
      <b/>
      <sz val="11"/>
      <color indexed="8"/>
      <name val="Calibri"/>
      <family val="2"/>
    </font>
    <font>
      <sz val="11"/>
      <color indexed="10"/>
      <name val="Calibri"/>
      <family val="2"/>
    </font>
    <font>
      <sz val="24"/>
      <name val="Arial"/>
      <family val="2"/>
    </font>
    <font>
      <sz val="12"/>
      <name val="Arial"/>
      <family val="2"/>
    </font>
    <font>
      <u val="single"/>
      <sz val="12"/>
      <name val="Arial"/>
      <family val="2"/>
    </font>
    <font>
      <sz val="14"/>
      <name val="Arial"/>
      <family val="2"/>
    </font>
    <font>
      <b/>
      <sz val="12"/>
      <name val="Arial"/>
      <family val="2"/>
    </font>
    <font>
      <b/>
      <sz val="12"/>
      <color indexed="10"/>
      <name val="Arial"/>
      <family val="2"/>
    </font>
    <font>
      <u val="single"/>
      <sz val="12"/>
      <color indexed="12"/>
      <name val="Arial"/>
      <family val="2"/>
    </font>
    <font>
      <b/>
      <u val="single"/>
      <sz val="8"/>
      <name val="Tahoma"/>
      <family val="2"/>
    </font>
    <font>
      <b/>
      <sz val="8"/>
      <name val="Tahoma"/>
      <family val="2"/>
    </font>
    <font>
      <sz val="8"/>
      <name val="Tahoma"/>
      <family val="2"/>
    </font>
    <font>
      <sz val="8"/>
      <name val="Arial"/>
      <family val="2"/>
    </font>
    <font>
      <b/>
      <sz val="10"/>
      <name val="Arial"/>
      <family val="2"/>
    </font>
    <font>
      <b/>
      <sz val="18"/>
      <color indexed="53"/>
      <name val="Arial"/>
      <family val="2"/>
    </font>
    <font>
      <i/>
      <sz val="10"/>
      <name val="Arial"/>
      <family val="2"/>
    </font>
    <font>
      <sz val="10"/>
      <name val="Symbol"/>
      <family val="1"/>
    </font>
    <font>
      <vertAlign val="subscript"/>
      <sz val="10"/>
      <name val="Arial"/>
      <family val="2"/>
    </font>
    <font>
      <b/>
      <sz val="12"/>
      <color indexed="9"/>
      <name val="Arial"/>
      <family val="2"/>
    </font>
    <font>
      <sz val="10"/>
      <color indexed="9"/>
      <name val="Arial"/>
      <family val="2"/>
    </font>
    <font>
      <i/>
      <sz val="10"/>
      <color indexed="9"/>
      <name val="Arial"/>
      <family val="2"/>
    </font>
    <font>
      <sz val="10"/>
      <color indexed="55"/>
      <name val="Arial"/>
      <family val="2"/>
    </font>
    <font>
      <i/>
      <sz val="8"/>
      <name val="Arial"/>
      <family val="2"/>
    </font>
    <font>
      <i/>
      <sz val="8"/>
      <name val="Tahoma"/>
      <family val="2"/>
    </font>
    <font>
      <b/>
      <sz val="8"/>
      <name val="Symbol"/>
      <family val="1"/>
    </font>
    <font>
      <b/>
      <sz val="10"/>
      <color indexed="8"/>
      <name val="Arial"/>
      <family val="0"/>
    </font>
    <font>
      <sz val="10"/>
      <color indexed="8"/>
      <name val="Arial"/>
      <family val="0"/>
    </font>
    <font>
      <sz val="8"/>
      <color indexed="8"/>
      <name val="Arial"/>
      <family val="0"/>
    </font>
    <font>
      <sz val="9"/>
      <color indexed="8"/>
      <name val="Arial"/>
      <family val="0"/>
    </font>
    <font>
      <sz val="8.75"/>
      <color indexed="8"/>
      <name val="Arial"/>
      <family val="0"/>
    </font>
    <font>
      <b/>
      <sz val="8.75"/>
      <color indexed="8"/>
      <name val="Arial"/>
      <family val="0"/>
    </font>
    <font>
      <b/>
      <sz val="9"/>
      <color indexed="8"/>
      <name val="Arial"/>
      <family val="0"/>
    </font>
    <font>
      <b/>
      <sz val="8"/>
      <name val="Arial"/>
      <family val="2"/>
    </font>
  </fonts>
  <fills count="21">
    <fill>
      <patternFill/>
    </fill>
    <fill>
      <patternFill patternType="gray125"/>
    </fill>
    <fill>
      <patternFill patternType="solid">
        <fgColor indexed="47"/>
        <bgColor indexed="64"/>
      </patternFill>
    </fill>
    <fill>
      <patternFill patternType="solid">
        <fgColor indexed="46"/>
        <bgColor indexed="64"/>
      </patternFill>
    </fill>
    <fill>
      <patternFill patternType="solid">
        <fgColor indexed="41"/>
        <bgColor indexed="64"/>
      </patternFill>
    </fill>
    <fill>
      <patternFill patternType="solid">
        <fgColor indexed="26"/>
        <bgColor indexed="64"/>
      </patternFill>
    </fill>
    <fill>
      <patternFill patternType="solid">
        <fgColor indexed="51"/>
        <bgColor indexed="64"/>
      </patternFill>
    </fill>
    <fill>
      <patternFill patternType="solid">
        <fgColor indexed="61"/>
        <bgColor indexed="64"/>
      </patternFill>
    </fill>
    <fill>
      <patternFill patternType="solid">
        <fgColor indexed="52"/>
        <bgColor indexed="64"/>
      </patternFill>
    </fill>
    <fill>
      <patternFill patternType="solid">
        <fgColor indexed="20"/>
        <bgColor indexed="64"/>
      </patternFill>
    </fill>
    <fill>
      <patternFill patternType="solid">
        <fgColor indexed="40"/>
        <bgColor indexed="64"/>
      </patternFill>
    </fill>
    <fill>
      <patternFill patternType="solid">
        <fgColor indexed="29"/>
        <bgColor indexed="64"/>
      </patternFill>
    </fill>
    <fill>
      <patternFill patternType="solid">
        <fgColor indexed="14"/>
        <bgColor indexed="64"/>
      </patternFill>
    </fill>
    <fill>
      <patternFill patternType="solid">
        <fgColor indexed="23"/>
        <bgColor indexed="64"/>
      </patternFill>
    </fill>
    <fill>
      <patternFill patternType="solid">
        <fgColor indexed="15"/>
        <bgColor indexed="64"/>
      </patternFill>
    </fill>
    <fill>
      <patternFill patternType="solid">
        <fgColor indexed="10"/>
        <bgColor indexed="64"/>
      </patternFill>
    </fill>
    <fill>
      <patternFill patternType="solid">
        <fgColor indexed="45"/>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0"/>
      </bottom>
    </border>
    <border>
      <left>
        <color indexed="63"/>
      </left>
      <right>
        <color indexed="63"/>
      </right>
      <top>
        <color indexed="63"/>
      </top>
      <bottom style="thick">
        <color indexed="51"/>
      </bottom>
    </border>
    <border>
      <left>
        <color indexed="63"/>
      </left>
      <right>
        <color indexed="63"/>
      </right>
      <top>
        <color indexed="63"/>
      </top>
      <bottom style="medium">
        <color indexed="52"/>
      </bottom>
    </border>
    <border>
      <left>
        <color indexed="63"/>
      </left>
      <right>
        <color indexed="63"/>
      </right>
      <top>
        <color indexed="63"/>
      </top>
      <bottom style="double">
        <color indexed="50"/>
      </bottom>
    </border>
    <border>
      <left style="thin">
        <color indexed="55"/>
      </left>
      <right style="thin">
        <color indexed="55"/>
      </right>
      <top style="thin">
        <color indexed="55"/>
      </top>
      <bottom style="thin">
        <color indexed="55"/>
      </bottom>
    </border>
    <border>
      <left style="thin">
        <color indexed="63"/>
      </left>
      <right style="thin">
        <color indexed="63"/>
      </right>
      <top style="thin">
        <color indexed="63"/>
      </top>
      <bottom style="thin">
        <color indexed="63"/>
      </bottom>
    </border>
    <border>
      <left>
        <color indexed="63"/>
      </left>
      <right>
        <color indexed="63"/>
      </right>
      <top style="thin">
        <color indexed="40"/>
      </top>
      <bottom style="double">
        <color indexed="40"/>
      </bottom>
    </border>
    <border>
      <left>
        <color indexed="63"/>
      </left>
      <right>
        <color indexed="63"/>
      </right>
      <top>
        <color indexed="63"/>
      </top>
      <bottom style="dashed"/>
    </border>
    <border>
      <left>
        <color indexed="63"/>
      </left>
      <right>
        <color indexed="63"/>
      </right>
      <top style="thin"/>
      <bottom style="dashed"/>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color indexed="63"/>
      </top>
      <bottom style="thin">
        <color indexed="55"/>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8"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4" fillId="17" borderId="1" applyNumberFormat="0" applyAlignment="0" applyProtection="0"/>
    <xf numFmtId="0" fontId="5" fillId="1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19"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11" borderId="1" applyNumberFormat="0" applyAlignment="0" applyProtection="0"/>
    <xf numFmtId="0" fontId="14" fillId="0" borderId="6" applyNumberFormat="0" applyFill="0" applyAlignment="0" applyProtection="0"/>
    <xf numFmtId="0" fontId="15" fillId="5" borderId="0" applyNumberFormat="0" applyBorder="0" applyAlignment="0" applyProtection="0"/>
    <xf numFmtId="0" fontId="0" fillId="0" borderId="0">
      <alignment/>
      <protection/>
    </xf>
    <xf numFmtId="0" fontId="0" fillId="5" borderId="7" applyNumberFormat="0" applyFont="0" applyAlignment="0" applyProtection="0"/>
    <xf numFmtId="0" fontId="16" fillId="17"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0">
    <xf numFmtId="0" fontId="0" fillId="0" borderId="0" xfId="0" applyAlignment="1">
      <alignment/>
    </xf>
    <xf numFmtId="0" fontId="20" fillId="0" borderId="10" xfId="0" applyNumberFormat="1" applyFont="1" applyFill="1" applyBorder="1" applyAlignment="1">
      <alignment vertical="top"/>
    </xf>
    <xf numFmtId="0" fontId="20" fillId="0" borderId="0" xfId="0" applyFont="1" applyFill="1" applyBorder="1" applyAlignment="1">
      <alignment/>
    </xf>
    <xf numFmtId="0" fontId="21" fillId="0" borderId="0" xfId="0" applyNumberFormat="1" applyFont="1" applyFill="1" applyBorder="1" applyAlignment="1">
      <alignment vertical="top"/>
    </xf>
    <xf numFmtId="0" fontId="21" fillId="0" borderId="0" xfId="0" applyFont="1" applyFill="1" applyBorder="1" applyAlignment="1">
      <alignment/>
    </xf>
    <xf numFmtId="0" fontId="21" fillId="0" borderId="0" xfId="57" applyFont="1" applyFill="1" applyBorder="1">
      <alignment/>
      <protection/>
    </xf>
    <xf numFmtId="0" fontId="21" fillId="0" borderId="0" xfId="57" applyNumberFormat="1" applyFont="1" applyFill="1" applyBorder="1" applyAlignment="1">
      <alignment vertical="top"/>
      <protection/>
    </xf>
    <xf numFmtId="0" fontId="21" fillId="0" borderId="0" xfId="0" applyNumberFormat="1" applyFont="1" applyFill="1" applyBorder="1" applyAlignment="1">
      <alignment vertical="top" wrapText="1"/>
    </xf>
    <xf numFmtId="0" fontId="22" fillId="0" borderId="0" xfId="0" applyNumberFormat="1" applyFont="1" applyFill="1" applyBorder="1" applyAlignment="1">
      <alignment vertical="top"/>
    </xf>
    <xf numFmtId="0" fontId="23" fillId="17" borderId="11" xfId="0" applyNumberFormat="1" applyFont="1" applyFill="1" applyBorder="1" applyAlignment="1">
      <alignment vertical="top"/>
    </xf>
    <xf numFmtId="0" fontId="24" fillId="0" borderId="0" xfId="0" applyNumberFormat="1" applyFont="1" applyFill="1" applyBorder="1" applyAlignment="1">
      <alignment vertical="top"/>
    </xf>
    <xf numFmtId="0" fontId="24" fillId="0" borderId="0" xfId="0" applyNumberFormat="1" applyFont="1" applyFill="1" applyBorder="1" applyAlignment="1">
      <alignment vertical="top" wrapText="1"/>
    </xf>
    <xf numFmtId="0" fontId="0" fillId="0" borderId="0" xfId="0" applyFill="1" applyBorder="1" applyAlignment="1">
      <alignment/>
    </xf>
    <xf numFmtId="0" fontId="26" fillId="0" borderId="0" xfId="53" applyNumberFormat="1" applyFont="1" applyFill="1" applyBorder="1" applyAlignment="1" applyProtection="1">
      <alignment vertical="top" wrapText="1"/>
      <protection/>
    </xf>
    <xf numFmtId="0" fontId="32" fillId="0" borderId="0" xfId="0" applyFont="1" applyFill="1" applyAlignment="1" applyProtection="1">
      <alignment horizontal="left"/>
      <protection/>
    </xf>
    <xf numFmtId="0" fontId="0" fillId="0" borderId="0" xfId="0" applyFont="1" applyFill="1" applyAlignment="1" applyProtection="1">
      <alignment/>
      <protection/>
    </xf>
    <xf numFmtId="0" fontId="0" fillId="0" borderId="0" xfId="0"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horizontal="left"/>
      <protection locked="0"/>
    </xf>
    <xf numFmtId="0" fontId="0" fillId="0" borderId="0" xfId="0" applyFont="1" applyAlignment="1" applyProtection="1">
      <alignment/>
      <protection/>
    </xf>
    <xf numFmtId="14" fontId="0" fillId="0" borderId="0" xfId="0" applyNumberFormat="1" applyFont="1" applyFill="1" applyAlignment="1" applyProtection="1">
      <alignment horizontal="left"/>
      <protection locked="0"/>
    </xf>
    <xf numFmtId="0" fontId="31" fillId="0" borderId="0" xfId="0" applyFont="1" applyFill="1" applyAlignment="1" applyProtection="1">
      <alignment horizontal="right"/>
      <protection/>
    </xf>
    <xf numFmtId="0" fontId="0" fillId="0" borderId="0" xfId="0" applyFont="1" applyAlignment="1" applyProtection="1">
      <alignment horizontal="left"/>
      <protection/>
    </xf>
    <xf numFmtId="0" fontId="12" fillId="0" borderId="0" xfId="53" applyAlignment="1" applyProtection="1">
      <alignment/>
      <protection/>
    </xf>
    <xf numFmtId="0" fontId="0" fillId="0" borderId="0" xfId="0" applyFont="1" applyAlignment="1" applyProtection="1">
      <alignment horizontal="right"/>
      <protection/>
    </xf>
    <xf numFmtId="0" fontId="31" fillId="0" borderId="0" xfId="0" applyFont="1" applyAlignment="1" applyProtection="1">
      <alignment horizontal="right" indent="1"/>
      <protection/>
    </xf>
    <xf numFmtId="0" fontId="0" fillId="0" borderId="12" xfId="0" applyFont="1" applyFill="1" applyBorder="1" applyAlignment="1" applyProtection="1">
      <alignment horizontal="left"/>
      <protection/>
    </xf>
    <xf numFmtId="0" fontId="0" fillId="0" borderId="13" xfId="0" applyFont="1" applyFill="1" applyBorder="1" applyAlignment="1" applyProtection="1">
      <alignment horizontal="left"/>
      <protection/>
    </xf>
    <xf numFmtId="0" fontId="0" fillId="0" borderId="14" xfId="0" applyFont="1" applyFill="1" applyBorder="1" applyAlignment="1" applyProtection="1">
      <alignment horizontal="left"/>
      <protection/>
    </xf>
    <xf numFmtId="0" fontId="0" fillId="0" borderId="0" xfId="0" applyFont="1" applyAlignment="1">
      <alignment horizontal="right" indent="1"/>
    </xf>
    <xf numFmtId="0" fontId="0" fillId="0" borderId="7" xfId="0" applyFont="1" applyFill="1" applyBorder="1" applyAlignment="1" applyProtection="1">
      <alignment/>
      <protection/>
    </xf>
    <xf numFmtId="0" fontId="33" fillId="0" borderId="0" xfId="0" applyFont="1" applyAlignment="1">
      <alignment horizontal="right" indent="1"/>
    </xf>
    <xf numFmtId="0" fontId="0" fillId="0" borderId="7" xfId="0" applyFill="1" applyBorder="1" applyAlignment="1">
      <alignment/>
    </xf>
    <xf numFmtId="0" fontId="24" fillId="2" borderId="0" xfId="0" applyFont="1" applyFill="1" applyAlignment="1" applyProtection="1">
      <alignment/>
      <protection/>
    </xf>
    <xf numFmtId="0" fontId="0" fillId="0" borderId="0" xfId="0" applyFont="1" applyFill="1" applyAlignment="1">
      <alignment horizontal="right" indent="1"/>
    </xf>
    <xf numFmtId="187" fontId="0" fillId="0" borderId="0" xfId="0" applyNumberFormat="1" applyFont="1" applyAlignment="1" applyProtection="1">
      <alignment/>
      <protection/>
    </xf>
    <xf numFmtId="0" fontId="0" fillId="0" borderId="0" xfId="0" applyFont="1" applyAlignment="1" applyProtection="1">
      <alignment horizontal="right" indent="1"/>
      <protection/>
    </xf>
    <xf numFmtId="187" fontId="0" fillId="0" borderId="0" xfId="0" applyNumberFormat="1" applyFont="1" applyAlignment="1" applyProtection="1">
      <alignment horizontal="right"/>
      <protection/>
    </xf>
    <xf numFmtId="0" fontId="34" fillId="0" borderId="0" xfId="0" applyFont="1" applyAlignment="1" applyProtection="1">
      <alignment horizontal="right" indent="1"/>
      <protection/>
    </xf>
    <xf numFmtId="10" fontId="0" fillId="0" borderId="0" xfId="60" applyNumberFormat="1" applyFont="1" applyAlignment="1" applyProtection="1">
      <alignment horizontal="right"/>
      <protection/>
    </xf>
    <xf numFmtId="0" fontId="36" fillId="20" borderId="0" xfId="0" applyFont="1" applyFill="1" applyAlignment="1" applyProtection="1">
      <alignment/>
      <protection/>
    </xf>
    <xf numFmtId="0" fontId="37" fillId="20" borderId="0" xfId="0" applyFont="1" applyFill="1" applyAlignment="1" applyProtection="1">
      <alignment/>
      <protection/>
    </xf>
    <xf numFmtId="187" fontId="0" fillId="0" borderId="0" xfId="0" applyNumberFormat="1" applyFill="1" applyAlignment="1">
      <alignment/>
    </xf>
    <xf numFmtId="187" fontId="0" fillId="0" borderId="0" xfId="0" applyNumberFormat="1" applyFont="1" applyFill="1" applyAlignment="1" applyProtection="1">
      <alignment/>
      <protection/>
    </xf>
    <xf numFmtId="0" fontId="34" fillId="0" borderId="0" xfId="0" applyFont="1" applyFill="1" applyAlignment="1" applyProtection="1">
      <alignment horizontal="right" indent="1"/>
      <protection/>
    </xf>
    <xf numFmtId="186" fontId="0" fillId="0" borderId="0" xfId="60" applyNumberFormat="1" applyFont="1" applyFill="1" applyAlignment="1" applyProtection="1">
      <alignment/>
      <protection/>
    </xf>
    <xf numFmtId="0" fontId="0" fillId="0" borderId="0" xfId="0" applyFont="1" applyFill="1" applyAlignment="1" applyProtection="1">
      <alignment horizontal="right" indent="1"/>
      <protection/>
    </xf>
    <xf numFmtId="173" fontId="0" fillId="0" borderId="0" xfId="0" applyNumberFormat="1" applyFont="1" applyFill="1" applyAlignment="1" applyProtection="1">
      <alignment/>
      <protection/>
    </xf>
    <xf numFmtId="0" fontId="30" fillId="0" borderId="0" xfId="0" applyFont="1" applyFill="1" applyAlignment="1" applyProtection="1">
      <alignment/>
      <protection/>
    </xf>
    <xf numFmtId="0" fontId="24" fillId="0" borderId="0" xfId="0" applyFont="1" applyAlignment="1" applyProtection="1">
      <alignment/>
      <protection/>
    </xf>
    <xf numFmtId="0" fontId="38" fillId="20" borderId="15" xfId="0" applyFont="1" applyFill="1" applyBorder="1" applyAlignment="1">
      <alignment horizontal="right"/>
    </xf>
    <xf numFmtId="0" fontId="37" fillId="20" borderId="15" xfId="0" applyFont="1" applyFill="1" applyBorder="1" applyAlignment="1">
      <alignment horizontal="center"/>
    </xf>
    <xf numFmtId="0" fontId="0" fillId="2" borderId="0" xfId="0" applyFill="1" applyAlignment="1">
      <alignment horizontal="right"/>
    </xf>
    <xf numFmtId="0" fontId="0" fillId="2" borderId="0" xfId="0" applyFill="1" applyAlignment="1">
      <alignment/>
    </xf>
    <xf numFmtId="187" fontId="39" fillId="0" borderId="0" xfId="0" applyNumberFormat="1" applyFont="1" applyFill="1" applyAlignment="1" applyProtection="1">
      <alignment horizontal="center"/>
      <protection/>
    </xf>
    <xf numFmtId="0" fontId="33" fillId="17" borderId="0" xfId="0" applyFont="1" applyFill="1" applyAlignment="1" applyProtection="1">
      <alignment/>
      <protection/>
    </xf>
    <xf numFmtId="0" fontId="0" fillId="17" borderId="0" xfId="0" applyFont="1" applyFill="1" applyAlignment="1" applyProtection="1">
      <alignment/>
      <protection/>
    </xf>
    <xf numFmtId="0" fontId="40" fillId="0" borderId="0" xfId="0" applyFont="1" applyAlignment="1" applyProtection="1">
      <alignment/>
      <protection/>
    </xf>
    <xf numFmtId="186" fontId="0" fillId="0" borderId="0" xfId="0" applyNumberFormat="1" applyFont="1" applyFill="1" applyAlignment="1">
      <alignment horizontal="right"/>
    </xf>
    <xf numFmtId="14" fontId="0" fillId="0" borderId="0" xfId="0" applyNumberFormat="1" applyFont="1" applyFill="1" applyAlignment="1" applyProtection="1">
      <alignment horizontal="lef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
    <dxf>
      <font>
        <color indexed="9"/>
      </font>
      <fill>
        <patternFill>
          <bgColor indexed="10"/>
        </patternFill>
      </fill>
    </dxf>
    <dxf>
      <font>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
          <c:w val="0.88325"/>
          <c:h val="0.9415"/>
        </c:manualLayout>
      </c:layout>
      <c:lineChart>
        <c:grouping val="standard"/>
        <c:varyColors val="0"/>
        <c:ser>
          <c:idx val="0"/>
          <c:order val="0"/>
          <c:tx>
            <c:strRef>
              <c:f>XbarR!$B$57</c:f>
              <c:strCache>
                <c:ptCount val="1"/>
                <c:pt idx="0">
                  <c:v>X-bar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XbarR!$A$58:$A$83</c:f>
              <c:numCache/>
            </c:numRef>
          </c:cat>
          <c:val>
            <c:numRef>
              <c:f>XbarR!$B$58:$B$83</c:f>
              <c:numCache/>
            </c:numRef>
          </c:val>
          <c:smooth val="0"/>
        </c:ser>
        <c:ser>
          <c:idx val="1"/>
          <c:order val="1"/>
          <c:tx>
            <c:strRef>
              <c:f>XbarR!$D$57</c:f>
              <c:strCache>
                <c:ptCount val="1"/>
                <c:pt idx="0">
                  <c:v>CL</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XbarR!$A$58:$A$83</c:f>
              <c:numCache/>
            </c:numRef>
          </c:cat>
          <c:val>
            <c:numRef>
              <c:f>XbarR!$D$58:$D$83</c:f>
              <c:numCache/>
            </c:numRef>
          </c:val>
          <c:smooth val="0"/>
        </c:ser>
        <c:ser>
          <c:idx val="2"/>
          <c:order val="2"/>
          <c:tx>
            <c:strRef>
              <c:f>XbarR!$E$57</c:f>
              <c:strCache>
                <c:ptCount val="1"/>
                <c:pt idx="0">
                  <c:v>UCL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XbarR!$A$58:$A$83</c:f>
              <c:numCache/>
            </c:numRef>
          </c:cat>
          <c:val>
            <c:numRef>
              <c:f>XbarR!$E$58:$E$83</c:f>
              <c:numCache/>
            </c:numRef>
          </c:val>
          <c:smooth val="0"/>
        </c:ser>
        <c:ser>
          <c:idx val="3"/>
          <c:order val="3"/>
          <c:tx>
            <c:strRef>
              <c:f>XbarR!$F$57</c:f>
              <c:strCache>
                <c:ptCount val="1"/>
                <c:pt idx="0">
                  <c:v>LCL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XbarR!$A$58:$A$83</c:f>
              <c:numCache/>
            </c:numRef>
          </c:cat>
          <c:val>
            <c:numRef>
              <c:f>XbarR!$F$58:$F$83</c:f>
              <c:numCache/>
            </c:numRef>
          </c:val>
          <c:smooth val="0"/>
        </c:ser>
        <c:marker val="1"/>
        <c:axId val="11721831"/>
        <c:axId val="38387616"/>
      </c:lineChart>
      <c:catAx>
        <c:axId val="11721831"/>
        <c:scaling>
          <c:orientation val="minMax"/>
        </c:scaling>
        <c:axPos val="b"/>
        <c:title>
          <c:tx>
            <c:rich>
              <a:bodyPr vert="horz" rot="0" anchor="ctr"/>
              <a:lstStyle/>
              <a:p>
                <a:pPr algn="ctr">
                  <a:defRPr/>
                </a:pPr>
                <a:r>
                  <a:rPr lang="en-US" cap="none" sz="875" b="0" i="0" u="none" baseline="0">
                    <a:solidFill>
                      <a:srgbClr val="000000"/>
                    </a:solidFill>
                    <a:latin typeface="Arial"/>
                    <a:ea typeface="Arial"/>
                    <a:cs typeface="Arial"/>
                  </a:rPr>
                  <a:t>Sample #</a:t>
                </a:r>
              </a:p>
            </c:rich>
          </c:tx>
          <c:layout>
            <c:manualLayout>
              <c:xMode val="factor"/>
              <c:yMode val="factor"/>
              <c:x val="-0.008"/>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38387616"/>
        <c:crosses val="autoZero"/>
        <c:auto val="1"/>
        <c:lblOffset val="100"/>
        <c:tickLblSkip val="1"/>
        <c:noMultiLvlLbl val="0"/>
      </c:catAx>
      <c:valAx>
        <c:axId val="38387616"/>
        <c:scaling>
          <c:orientation val="minMax"/>
        </c:scaling>
        <c:axPos val="l"/>
        <c:title>
          <c:tx>
            <c:strRef>
              <c:f>XbarR!$C$5</c:f>
            </c:strRef>
          </c:tx>
          <c:layout>
            <c:manualLayout>
              <c:xMode val="factor"/>
              <c:yMode val="factor"/>
              <c:x val="-0.0085"/>
              <c:y val="0"/>
            </c:manualLayout>
          </c:layout>
          <c:overlay val="0"/>
          <c:spPr>
            <a:noFill/>
            <a:ln>
              <a:noFill/>
            </a:ln>
          </c:spPr>
          <c:txPr>
            <a:bodyPr vert="horz" rot="-5400000"/>
            <a:lstStyle/>
            <a:p>
              <a:pPr>
                <a:defRPr lang="en-US" cap="none" sz="875" b="1" i="0" u="none" baseline="0">
                  <a:solidFill>
                    <a:srgbClr val="000000"/>
                  </a:solidFill>
                  <a:latin typeface="Arial"/>
                  <a:ea typeface="Arial"/>
                  <a:cs typeface="Arial"/>
                </a:defRPr>
              </a:pPr>
            </a:p>
          </c:tx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11721831"/>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
          <c:y val="0"/>
          <c:w val="0.89175"/>
          <c:h val="0.92525"/>
        </c:manualLayout>
      </c:layout>
      <c:lineChart>
        <c:grouping val="standard"/>
        <c:varyColors val="0"/>
        <c:ser>
          <c:idx val="0"/>
          <c:order val="0"/>
          <c:tx>
            <c:strRef>
              <c:f>XbarR!$C$57</c:f>
              <c:strCache>
                <c:ptCount val="1"/>
                <c:pt idx="0">
                  <c:v>Range</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XbarR!$A$58:$A$83</c:f>
              <c:numCache/>
            </c:numRef>
          </c:cat>
          <c:val>
            <c:numRef>
              <c:f>XbarR!$C$58:$C$83</c:f>
              <c:numCache/>
            </c:numRef>
          </c:val>
          <c:smooth val="0"/>
        </c:ser>
        <c:ser>
          <c:idx val="1"/>
          <c:order val="1"/>
          <c:tx>
            <c:strRef>
              <c:f>XbarR!$G$57</c:f>
              <c:strCache>
                <c:ptCount val="1"/>
                <c:pt idx="0">
                  <c:v>CL</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XbarR!$A$58:$A$83</c:f>
              <c:numCache/>
            </c:numRef>
          </c:cat>
          <c:val>
            <c:numRef>
              <c:f>XbarR!$G$58:$G$83</c:f>
              <c:numCache/>
            </c:numRef>
          </c:val>
          <c:smooth val="0"/>
        </c:ser>
        <c:ser>
          <c:idx val="2"/>
          <c:order val="2"/>
          <c:tx>
            <c:strRef>
              <c:f>XbarR!$H$57</c:f>
              <c:strCache>
                <c:ptCount val="1"/>
                <c:pt idx="0">
                  <c:v>UCL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XbarR!$A$58:$A$83</c:f>
              <c:numCache/>
            </c:numRef>
          </c:cat>
          <c:val>
            <c:numRef>
              <c:f>XbarR!$H$58:$H$83</c:f>
              <c:numCache/>
            </c:numRef>
          </c:val>
          <c:smooth val="0"/>
        </c:ser>
        <c:ser>
          <c:idx val="3"/>
          <c:order val="3"/>
          <c:tx>
            <c:strRef>
              <c:f>XbarR!$I$57</c:f>
              <c:strCache>
                <c:ptCount val="1"/>
                <c:pt idx="0">
                  <c:v>LCL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XbarR!$A$58:$A$83</c:f>
              <c:numCache/>
            </c:numRef>
          </c:cat>
          <c:val>
            <c:numRef>
              <c:f>XbarR!$I$58:$I$83</c:f>
              <c:numCache/>
            </c:numRef>
          </c:val>
          <c:smooth val="0"/>
        </c:ser>
        <c:marker val="1"/>
        <c:axId val="9944225"/>
        <c:axId val="22389162"/>
      </c:lineChart>
      <c:catAx>
        <c:axId val="9944225"/>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Sample #</a:t>
                </a:r>
              </a:p>
            </c:rich>
          </c:tx>
          <c:layout>
            <c:manualLayout>
              <c:xMode val="factor"/>
              <c:yMode val="factor"/>
              <c:x val="-0.0072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22389162"/>
        <c:crosses val="autoZero"/>
        <c:auto val="1"/>
        <c:lblOffset val="100"/>
        <c:tickLblSkip val="1"/>
        <c:noMultiLvlLbl val="0"/>
      </c:catAx>
      <c:valAx>
        <c:axId val="22389162"/>
        <c:scaling>
          <c:orientation val="minMax"/>
          <c:min val="0"/>
        </c:scaling>
        <c:axPos val="l"/>
        <c:title>
          <c:tx>
            <c:rich>
              <a:bodyPr vert="horz" rot="-5400000" anchor="ctr"/>
              <a:lstStyle/>
              <a:p>
                <a:pPr algn="ctr">
                  <a:defRPr/>
                </a:pPr>
                <a:r>
                  <a:rPr lang="en-US" cap="none" sz="900" b="1" i="0" u="none" baseline="0">
                    <a:solidFill>
                      <a:srgbClr val="000000"/>
                    </a:solidFill>
                    <a:latin typeface="Arial"/>
                    <a:ea typeface="Arial"/>
                    <a:cs typeface="Arial"/>
                  </a:rPr>
                  <a:t>Range</a:t>
                </a:r>
              </a:p>
            </c:rich>
          </c:tx>
          <c:layout>
            <c:manualLayout>
              <c:xMode val="factor"/>
              <c:yMode val="factor"/>
              <c:x val="-0.00575"/>
              <c:y val="-0.003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9944225"/>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225"/>
          <c:y val="0"/>
          <c:w val="0.88325"/>
          <c:h val="0.9415"/>
        </c:manualLayout>
      </c:layout>
      <c:lineChart>
        <c:grouping val="standard"/>
        <c:varyColors val="0"/>
        <c:ser>
          <c:idx val="0"/>
          <c:order val="0"/>
          <c:tx>
            <c:strRef>
              <c:f>XbarS!$B$57</c:f>
              <c:strCache>
                <c:ptCount val="1"/>
                <c:pt idx="0">
                  <c:v>X-bar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XbarS!$A$58:$A$83</c:f>
              <c:numCache/>
            </c:numRef>
          </c:cat>
          <c:val>
            <c:numRef>
              <c:f>XbarS!$B$58:$B$83</c:f>
              <c:numCache/>
            </c:numRef>
          </c:val>
          <c:smooth val="0"/>
        </c:ser>
        <c:ser>
          <c:idx val="1"/>
          <c:order val="1"/>
          <c:tx>
            <c:strRef>
              <c:f>XbarS!$D$57</c:f>
              <c:strCache>
                <c:ptCount val="1"/>
                <c:pt idx="0">
                  <c:v>CL</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XbarS!$A$58:$A$83</c:f>
              <c:numCache/>
            </c:numRef>
          </c:cat>
          <c:val>
            <c:numRef>
              <c:f>XbarS!$D$58:$D$83</c:f>
              <c:numCache/>
            </c:numRef>
          </c:val>
          <c:smooth val="0"/>
        </c:ser>
        <c:ser>
          <c:idx val="2"/>
          <c:order val="2"/>
          <c:tx>
            <c:strRef>
              <c:f>XbarS!$E$57</c:f>
              <c:strCache>
                <c:ptCount val="1"/>
                <c:pt idx="0">
                  <c:v>UCL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XbarS!$A$58:$A$83</c:f>
              <c:numCache/>
            </c:numRef>
          </c:cat>
          <c:val>
            <c:numRef>
              <c:f>XbarS!$E$58:$E$83</c:f>
              <c:numCache/>
            </c:numRef>
          </c:val>
          <c:smooth val="0"/>
        </c:ser>
        <c:ser>
          <c:idx val="3"/>
          <c:order val="3"/>
          <c:tx>
            <c:strRef>
              <c:f>XbarS!$F$57</c:f>
              <c:strCache>
                <c:ptCount val="1"/>
                <c:pt idx="0">
                  <c:v>LCL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875"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XbarS!$A$58:$A$83</c:f>
              <c:numCache/>
            </c:numRef>
          </c:cat>
          <c:val>
            <c:numRef>
              <c:f>XbarS!$F$58:$F$83</c:f>
              <c:numCache/>
            </c:numRef>
          </c:val>
          <c:smooth val="0"/>
        </c:ser>
        <c:marker val="1"/>
        <c:axId val="175867"/>
        <c:axId val="1582804"/>
      </c:lineChart>
      <c:catAx>
        <c:axId val="175867"/>
        <c:scaling>
          <c:orientation val="minMax"/>
        </c:scaling>
        <c:axPos val="b"/>
        <c:title>
          <c:tx>
            <c:rich>
              <a:bodyPr vert="horz" rot="0" anchor="ctr"/>
              <a:lstStyle/>
              <a:p>
                <a:pPr algn="ctr">
                  <a:defRPr/>
                </a:pPr>
                <a:r>
                  <a:rPr lang="en-US" cap="none" sz="875" b="0" i="0" u="none" baseline="0">
                    <a:solidFill>
                      <a:srgbClr val="000000"/>
                    </a:solidFill>
                    <a:latin typeface="Arial"/>
                    <a:ea typeface="Arial"/>
                    <a:cs typeface="Arial"/>
                  </a:rPr>
                  <a:t>Sample #</a:t>
                </a:r>
              </a:p>
            </c:rich>
          </c:tx>
          <c:layout>
            <c:manualLayout>
              <c:xMode val="factor"/>
              <c:yMode val="factor"/>
              <c:x val="-0.008"/>
              <c:y val="-0.00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1582804"/>
        <c:crosses val="autoZero"/>
        <c:auto val="1"/>
        <c:lblOffset val="100"/>
        <c:tickLblSkip val="1"/>
        <c:noMultiLvlLbl val="0"/>
      </c:catAx>
      <c:valAx>
        <c:axId val="1582804"/>
        <c:scaling>
          <c:orientation val="minMax"/>
          <c:min val="20"/>
        </c:scaling>
        <c:axPos val="l"/>
        <c:title>
          <c:tx>
            <c:strRef>
              <c:f>XbarS!$C$5</c:f>
            </c:strRef>
          </c:tx>
          <c:layout>
            <c:manualLayout>
              <c:xMode val="factor"/>
              <c:yMode val="factor"/>
              <c:x val="-0.0085"/>
              <c:y val="0"/>
            </c:manualLayout>
          </c:layout>
          <c:overlay val="0"/>
          <c:spPr>
            <a:noFill/>
            <a:ln>
              <a:noFill/>
            </a:ln>
          </c:spPr>
          <c:txPr>
            <a:bodyPr vert="horz" rot="-5400000"/>
            <a:lstStyle/>
            <a:p>
              <a:pPr>
                <a:defRPr lang="en-US" cap="none" sz="875" b="1" i="0" u="none" baseline="0">
                  <a:solidFill>
                    <a:srgbClr val="000000"/>
                  </a:solidFill>
                  <a:latin typeface="Arial"/>
                  <a:ea typeface="Arial"/>
                  <a:cs typeface="Arial"/>
                </a:defRPr>
              </a:pPr>
            </a:p>
          </c:txPr>
        </c:title>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latin typeface="Arial"/>
                <a:ea typeface="Arial"/>
                <a:cs typeface="Arial"/>
              </a:defRPr>
            </a:pPr>
          </a:p>
        </c:txPr>
        <c:crossAx val="175867"/>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
          <c:w val="0.891"/>
          <c:h val="0.92525"/>
        </c:manualLayout>
      </c:layout>
      <c:lineChart>
        <c:grouping val="standard"/>
        <c:varyColors val="0"/>
        <c:ser>
          <c:idx val="0"/>
          <c:order val="0"/>
          <c:tx>
            <c:strRef>
              <c:f>XbarS!$C$57</c:f>
              <c:strCache>
                <c:ptCount val="1"/>
                <c:pt idx="0">
                  <c:v>St. Dev., s</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XbarS!$A$58:$A$83</c:f>
              <c:numCache/>
            </c:numRef>
          </c:cat>
          <c:val>
            <c:numRef>
              <c:f>XbarS!$C$58:$C$83</c:f>
              <c:numCache/>
            </c:numRef>
          </c:val>
          <c:smooth val="0"/>
        </c:ser>
        <c:ser>
          <c:idx val="1"/>
          <c:order val="1"/>
          <c:tx>
            <c:strRef>
              <c:f>XbarS!$G$57</c:f>
              <c:strCache>
                <c:ptCount val="1"/>
                <c:pt idx="0">
                  <c:v>CL</c:v>
                </c:pt>
              </c:strCache>
            </c:strRef>
          </c:tx>
          <c:spPr>
            <a:ln w="12700">
              <a:solidFill>
                <a:srgbClr val="0000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XbarS!$A$58:$A$83</c:f>
              <c:numCache/>
            </c:numRef>
          </c:cat>
          <c:val>
            <c:numRef>
              <c:f>XbarS!$G$58:$G$83</c:f>
              <c:numCache/>
            </c:numRef>
          </c:val>
          <c:smooth val="0"/>
        </c:ser>
        <c:ser>
          <c:idx val="2"/>
          <c:order val="2"/>
          <c:tx>
            <c:strRef>
              <c:f>XbarS!$H$57</c:f>
              <c:strCache>
                <c:ptCount val="1"/>
                <c:pt idx="0">
                  <c:v>UCL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XbarS!$A$58:$A$83</c:f>
              <c:numCache/>
            </c:numRef>
          </c:cat>
          <c:val>
            <c:numRef>
              <c:f>XbarS!$H$58:$H$83</c:f>
              <c:numCache/>
            </c:numRef>
          </c:val>
          <c:smooth val="0"/>
        </c:ser>
        <c:ser>
          <c:idx val="3"/>
          <c:order val="3"/>
          <c:tx>
            <c:strRef>
              <c:f>XbarS!$I$57</c:f>
              <c:strCache>
                <c:ptCount val="1"/>
                <c:pt idx="0">
                  <c:v>LCL</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4"/>
              <c:txPr>
                <a:bodyPr vert="horz" rot="0" anchor="ctr"/>
                <a:lstStyle/>
                <a:p>
                  <a:pPr algn="ctr">
                    <a:defRPr lang="en-US" cap="none" sz="900" b="0" i="0" u="none" baseline="0">
                      <a:solidFill>
                        <a:srgbClr val="000000"/>
                      </a:solidFill>
                      <a:latin typeface="Arial"/>
                      <a:ea typeface="Arial"/>
                      <a:cs typeface="Arial"/>
                    </a:defRPr>
                  </a:pPr>
                </a:p>
              </c:txPr>
              <c:numFmt formatCode="General" sourceLinked="1"/>
              <c:showLegendKey val="0"/>
              <c:showVal val="1"/>
              <c:showBubbleSize val="0"/>
              <c:showCatName val="0"/>
              <c:showSerName val="1"/>
              <c:showPercent val="0"/>
            </c:dLbl>
            <c:numFmt formatCode="General" sourceLinked="1"/>
            <c:showLegendKey val="0"/>
            <c:showVal val="0"/>
            <c:showBubbleSize val="0"/>
            <c:showCatName val="0"/>
            <c:showSerName val="0"/>
            <c:showLeaderLines val="1"/>
            <c:showPercent val="0"/>
          </c:dLbls>
          <c:cat>
            <c:numRef>
              <c:f>XbarS!$A$58:$A$83</c:f>
              <c:numCache/>
            </c:numRef>
          </c:cat>
          <c:val>
            <c:numRef>
              <c:f>XbarS!$I$58:$I$83</c:f>
              <c:numCache/>
            </c:numRef>
          </c:val>
          <c:smooth val="0"/>
        </c:ser>
        <c:marker val="1"/>
        <c:axId val="14245237"/>
        <c:axId val="61098270"/>
      </c:lineChart>
      <c:catAx>
        <c:axId val="14245237"/>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Sample #</a:t>
                </a:r>
              </a:p>
            </c:rich>
          </c:tx>
          <c:layout>
            <c:manualLayout>
              <c:xMode val="factor"/>
              <c:yMode val="factor"/>
              <c:x val="-0.00725"/>
              <c:y val="0"/>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1098270"/>
        <c:crosses val="autoZero"/>
        <c:auto val="1"/>
        <c:lblOffset val="100"/>
        <c:tickLblSkip val="1"/>
        <c:noMultiLvlLbl val="0"/>
      </c:catAx>
      <c:valAx>
        <c:axId val="61098270"/>
        <c:scaling>
          <c:orientation val="minMax"/>
          <c:min val="0"/>
        </c:scaling>
        <c:axPos val="l"/>
        <c:title>
          <c:tx>
            <c:rich>
              <a:bodyPr vert="horz" rot="-5400000" anchor="ctr"/>
              <a:lstStyle/>
              <a:p>
                <a:pPr algn="ctr">
                  <a:defRPr/>
                </a:pPr>
                <a:r>
                  <a:rPr lang="en-US" cap="none" sz="900" b="1" i="0" u="none" baseline="0">
                    <a:solidFill>
                      <a:srgbClr val="000000"/>
                    </a:solidFill>
                    <a:latin typeface="Arial"/>
                    <a:ea typeface="Arial"/>
                    <a:cs typeface="Arial"/>
                  </a:rPr>
                  <a:t>Standard Deviation</a:t>
                </a:r>
              </a:p>
            </c:rich>
          </c:tx>
          <c:layout>
            <c:manualLayout>
              <c:xMode val="factor"/>
              <c:yMode val="factor"/>
              <c:x val="-0.00575"/>
              <c:y val="-0.0057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4245237"/>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1.xml" /><Relationship Id="rId3"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0</xdr:row>
      <xdr:rowOff>0</xdr:rowOff>
    </xdr:from>
    <xdr:to>
      <xdr:col>11</xdr:col>
      <xdr:colOff>447675</xdr:colOff>
      <xdr:row>1</xdr:row>
      <xdr:rowOff>0</xdr:rowOff>
    </xdr:to>
    <xdr:pic>
      <xdr:nvPicPr>
        <xdr:cNvPr id="1" name="Picture 1" descr="vertex42_logo_40px"/>
        <xdr:cNvPicPr preferRelativeResize="1">
          <a:picLocks noChangeAspect="1"/>
        </xdr:cNvPicPr>
      </xdr:nvPicPr>
      <xdr:blipFill>
        <a:blip r:embed="rId1"/>
        <a:stretch>
          <a:fillRect/>
        </a:stretch>
      </xdr:blipFill>
      <xdr:spPr>
        <a:xfrm>
          <a:off x="6638925" y="0"/>
          <a:ext cx="1343025" cy="295275"/>
        </a:xfrm>
        <a:prstGeom prst="rect">
          <a:avLst/>
        </a:prstGeom>
        <a:noFill/>
        <a:ln w="9525" cmpd="sng">
          <a:noFill/>
        </a:ln>
      </xdr:spPr>
    </xdr:pic>
    <xdr:clientData/>
  </xdr:twoCellAnchor>
  <xdr:oneCellAnchor>
    <xdr:from>
      <xdr:col>10</xdr:col>
      <xdr:colOff>0</xdr:colOff>
      <xdr:row>4</xdr:row>
      <xdr:rowOff>0</xdr:rowOff>
    </xdr:from>
    <xdr:ext cx="2276475" cy="3876675"/>
    <xdr:sp>
      <xdr:nvSpPr>
        <xdr:cNvPr id="2" name="AutoShape 2"/>
        <xdr:cNvSpPr>
          <a:spLocks/>
        </xdr:cNvSpPr>
      </xdr:nvSpPr>
      <xdr:spPr>
        <a:xfrm>
          <a:off x="6638925" y="781050"/>
          <a:ext cx="2276475" cy="3876675"/>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Instructions:</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This Control Chart template creates an X-bar Chart and R Chart with control limits calculated from values contained in the data table. All samples are assumed to be the same size.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Enter the label and the sample size for the quality characteristic that you are monitoring.
</a:t>
          </a:r>
          <a:r>
            <a:rPr lang="en-US" cap="none" sz="800" b="0" i="0" u="none" baseline="0">
              <a:solidFill>
                <a:srgbClr val="000000"/>
              </a:solidFill>
              <a:latin typeface="Arial"/>
              <a:ea typeface="Arial"/>
              <a:cs typeface="Arial"/>
            </a:rPr>
            <a:t>- Choose a k-value (typically 3) for setting the control limits.
</a:t>
          </a:r>
          <a:r>
            <a:rPr lang="en-US" cap="none" sz="800" b="0" i="0" u="none" baseline="0">
              <a:solidFill>
                <a:srgbClr val="000000"/>
              </a:solidFill>
              <a:latin typeface="Arial"/>
              <a:ea typeface="Arial"/>
              <a:cs typeface="Arial"/>
            </a:rPr>
            <a:t>- Replace the X-bar and Range values in the Data Table with your own data set (use Paste Special - Values).
</a:t>
          </a:r>
          <a:r>
            <a:rPr lang="en-US" cap="none" sz="800" b="0" i="0" u="none" baseline="0">
              <a:solidFill>
                <a:srgbClr val="000000"/>
              </a:solidFill>
              <a:latin typeface="Arial"/>
              <a:ea typeface="Arial"/>
              <a:cs typeface="Arial"/>
            </a:rPr>
            <a:t>- You can delete unused rows in the data table.
</a:t>
          </a:r>
          <a:r>
            <a:rPr lang="en-US" cap="none" sz="800" b="0" i="0" u="none" baseline="0">
              <a:solidFill>
                <a:srgbClr val="000000"/>
              </a:solidFill>
              <a:latin typeface="Arial"/>
              <a:ea typeface="Arial"/>
              <a:cs typeface="Arial"/>
            </a:rPr>
            <a:t>- If you need to insert additional rows in the data table, insert rows above the gray line below the table so that series in the chart expand accordingly. Copy the formulas for CL, UCL, and LCL to fill in the blank spaces.
</a:t>
          </a:r>
          <a:r>
            <a:rPr lang="en-US" cap="none" sz="800" b="0" i="0" u="none" baseline="0">
              <a:solidFill>
                <a:srgbClr val="000000"/>
              </a:solidFill>
              <a:latin typeface="Arial"/>
              <a:ea typeface="Arial"/>
              <a:cs typeface="Arial"/>
            </a:rPr>
            <a:t>- The labels for CL, UCL, and LCL within the chart are created by selecting the last Data Point and formatting it so that the Data Labels include both the Series name and the Value.</a:t>
          </a:r>
        </a:p>
      </xdr:txBody>
    </xdr:sp>
    <xdr:clientData fPrintsWithSheet="0"/>
  </xdr:oneCellAnchor>
  <xdr:oneCellAnchor>
    <xdr:from>
      <xdr:col>0</xdr:col>
      <xdr:colOff>0</xdr:colOff>
      <xdr:row>8</xdr:row>
      <xdr:rowOff>0</xdr:rowOff>
    </xdr:from>
    <xdr:ext cx="6181725" cy="2952750"/>
    <xdr:graphicFrame>
      <xdr:nvGraphicFramePr>
        <xdr:cNvPr id="3" name="Chart 3"/>
        <xdr:cNvGraphicFramePr/>
      </xdr:nvGraphicFramePr>
      <xdr:xfrm>
        <a:off x="0" y="1428750"/>
        <a:ext cx="6181725" cy="2952750"/>
      </xdr:xfrm>
      <a:graphic>
        <a:graphicData uri="http://schemas.openxmlformats.org/drawingml/2006/chart">
          <c:chart xmlns:c="http://schemas.openxmlformats.org/drawingml/2006/chart" r:id="rId2"/>
        </a:graphicData>
      </a:graphic>
    </xdr:graphicFrame>
    <xdr:clientData/>
  </xdr:oneCellAnchor>
  <xdr:twoCellAnchor>
    <xdr:from>
      <xdr:col>0</xdr:col>
      <xdr:colOff>0</xdr:colOff>
      <xdr:row>27</xdr:row>
      <xdr:rowOff>0</xdr:rowOff>
    </xdr:from>
    <xdr:to>
      <xdr:col>8</xdr:col>
      <xdr:colOff>523875</xdr:colOff>
      <xdr:row>38</xdr:row>
      <xdr:rowOff>95250</xdr:rowOff>
    </xdr:to>
    <xdr:graphicFrame>
      <xdr:nvGraphicFramePr>
        <xdr:cNvPr id="4" name="Chart 4"/>
        <xdr:cNvGraphicFramePr/>
      </xdr:nvGraphicFramePr>
      <xdr:xfrm>
        <a:off x="0" y="4505325"/>
        <a:ext cx="6200775" cy="1876425"/>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0</xdr:row>
      <xdr:rowOff>0</xdr:rowOff>
    </xdr:from>
    <xdr:to>
      <xdr:col>11</xdr:col>
      <xdr:colOff>447675</xdr:colOff>
      <xdr:row>1</xdr:row>
      <xdr:rowOff>0</xdr:rowOff>
    </xdr:to>
    <xdr:pic>
      <xdr:nvPicPr>
        <xdr:cNvPr id="1" name="Picture 1" descr="vertex42_logo_40px"/>
        <xdr:cNvPicPr preferRelativeResize="1">
          <a:picLocks noChangeAspect="1"/>
        </xdr:cNvPicPr>
      </xdr:nvPicPr>
      <xdr:blipFill>
        <a:blip r:embed="rId1"/>
        <a:stretch>
          <a:fillRect/>
        </a:stretch>
      </xdr:blipFill>
      <xdr:spPr>
        <a:xfrm>
          <a:off x="6600825" y="0"/>
          <a:ext cx="1343025" cy="295275"/>
        </a:xfrm>
        <a:prstGeom prst="rect">
          <a:avLst/>
        </a:prstGeom>
        <a:noFill/>
        <a:ln w="9525" cmpd="sng">
          <a:noFill/>
        </a:ln>
      </xdr:spPr>
    </xdr:pic>
    <xdr:clientData/>
  </xdr:twoCellAnchor>
  <xdr:oneCellAnchor>
    <xdr:from>
      <xdr:col>10</xdr:col>
      <xdr:colOff>0</xdr:colOff>
      <xdr:row>4</xdr:row>
      <xdr:rowOff>0</xdr:rowOff>
    </xdr:from>
    <xdr:ext cx="2276475" cy="4152900"/>
    <xdr:sp>
      <xdr:nvSpPr>
        <xdr:cNvPr id="2" name="AutoShape 2"/>
        <xdr:cNvSpPr>
          <a:spLocks/>
        </xdr:cNvSpPr>
      </xdr:nvSpPr>
      <xdr:spPr>
        <a:xfrm>
          <a:off x="6600825" y="781050"/>
          <a:ext cx="2276475" cy="4152900"/>
        </a:xfrm>
        <a:prstGeom prst="round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Instructions:</a:t>
          </a:r>
          <a:r>
            <a:rPr lang="en-US" cap="none" sz="10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This Control Chart template creates an X-bar Chart and Standard Deviation Chart (s Chart) with control limits calculated from values contained in the data table. All samples are assumed to be the same size.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Enter the label and the sample size for the quality characteristic that you are monitoring.
</a:t>
          </a:r>
          <a:r>
            <a:rPr lang="en-US" cap="none" sz="800" b="0" i="0" u="none" baseline="0">
              <a:solidFill>
                <a:srgbClr val="000000"/>
              </a:solidFill>
              <a:latin typeface="Arial"/>
              <a:ea typeface="Arial"/>
              <a:cs typeface="Arial"/>
            </a:rPr>
            <a:t>- Choose a k-value (typically 3) for setting the control limits.
</a:t>
          </a:r>
          <a:r>
            <a:rPr lang="en-US" cap="none" sz="800" b="0" i="0" u="none" baseline="0">
              <a:solidFill>
                <a:srgbClr val="000000"/>
              </a:solidFill>
              <a:latin typeface="Arial"/>
              <a:ea typeface="Arial"/>
              <a:cs typeface="Arial"/>
            </a:rPr>
            <a:t>- Replace the X-bar and St.Dev. values in the Data Table with your own data set (use Paste Special - Values).
</a:t>
          </a:r>
          <a:r>
            <a:rPr lang="en-US" cap="none" sz="800" b="0" i="0" u="none" baseline="0">
              <a:solidFill>
                <a:srgbClr val="000000"/>
              </a:solidFill>
              <a:latin typeface="Arial"/>
              <a:ea typeface="Arial"/>
              <a:cs typeface="Arial"/>
            </a:rPr>
            <a:t>- You can delete unused rows in the data table.
</a:t>
          </a:r>
          <a:r>
            <a:rPr lang="en-US" cap="none" sz="800" b="0" i="0" u="none" baseline="0">
              <a:solidFill>
                <a:srgbClr val="000000"/>
              </a:solidFill>
              <a:latin typeface="Arial"/>
              <a:ea typeface="Arial"/>
              <a:cs typeface="Arial"/>
            </a:rPr>
            <a:t>- If you need to insert additional rows in the data table, insert rows above the gray line below the table so that series in the chart expand accordingly. Copy the formulas for CL, UCL, and LCL to fill in the blank spaces.
</a:t>
          </a:r>
          <a:r>
            <a:rPr lang="en-US" cap="none" sz="800" b="0" i="0" u="none" baseline="0">
              <a:solidFill>
                <a:srgbClr val="000000"/>
              </a:solidFill>
              <a:latin typeface="Arial"/>
              <a:ea typeface="Arial"/>
              <a:cs typeface="Arial"/>
            </a:rPr>
            <a:t>- The labels for CL, UCL, and LCL within the chart are created by selecting the last Data Point and formatting it so that the Data Labels include both the Series name and the Value.</a:t>
          </a:r>
        </a:p>
      </xdr:txBody>
    </xdr:sp>
    <xdr:clientData fPrintsWithSheet="0"/>
  </xdr:oneCellAnchor>
  <xdr:oneCellAnchor>
    <xdr:from>
      <xdr:col>0</xdr:col>
      <xdr:colOff>0</xdr:colOff>
      <xdr:row>8</xdr:row>
      <xdr:rowOff>0</xdr:rowOff>
    </xdr:from>
    <xdr:ext cx="6181725" cy="2952750"/>
    <xdr:graphicFrame>
      <xdr:nvGraphicFramePr>
        <xdr:cNvPr id="3" name="Chart 3"/>
        <xdr:cNvGraphicFramePr/>
      </xdr:nvGraphicFramePr>
      <xdr:xfrm>
        <a:off x="0" y="1428750"/>
        <a:ext cx="6181725" cy="2952750"/>
      </xdr:xfrm>
      <a:graphic>
        <a:graphicData uri="http://schemas.openxmlformats.org/drawingml/2006/chart">
          <c:chart xmlns:c="http://schemas.openxmlformats.org/drawingml/2006/chart" r:id="rId2"/>
        </a:graphicData>
      </a:graphic>
    </xdr:graphicFrame>
    <xdr:clientData/>
  </xdr:oneCellAnchor>
  <xdr:twoCellAnchor>
    <xdr:from>
      <xdr:col>0</xdr:col>
      <xdr:colOff>0</xdr:colOff>
      <xdr:row>26</xdr:row>
      <xdr:rowOff>0</xdr:rowOff>
    </xdr:from>
    <xdr:to>
      <xdr:col>8</xdr:col>
      <xdr:colOff>523875</xdr:colOff>
      <xdr:row>37</xdr:row>
      <xdr:rowOff>95250</xdr:rowOff>
    </xdr:to>
    <xdr:graphicFrame>
      <xdr:nvGraphicFramePr>
        <xdr:cNvPr id="4" name="Chart 4"/>
        <xdr:cNvGraphicFramePr/>
      </xdr:nvGraphicFramePr>
      <xdr:xfrm>
        <a:off x="0" y="4343400"/>
        <a:ext cx="6162675" cy="1876425"/>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4781550</xdr:colOff>
      <xdr:row>0</xdr:row>
      <xdr:rowOff>0</xdr:rowOff>
    </xdr:from>
    <xdr:to>
      <xdr:col>0</xdr:col>
      <xdr:colOff>6381750</xdr:colOff>
      <xdr:row>0</xdr:row>
      <xdr:rowOff>342900</xdr:rowOff>
    </xdr:to>
    <xdr:pic>
      <xdr:nvPicPr>
        <xdr:cNvPr id="1" name="Picture 1" descr="vertex42_logo_40px"/>
        <xdr:cNvPicPr preferRelativeResize="1">
          <a:picLocks noChangeAspect="1"/>
        </xdr:cNvPicPr>
      </xdr:nvPicPr>
      <xdr:blipFill>
        <a:blip r:embed="rId1"/>
        <a:stretch>
          <a:fillRect/>
        </a:stretch>
      </xdr:blipFill>
      <xdr:spPr>
        <a:xfrm>
          <a:off x="4781550" y="0"/>
          <a:ext cx="1600200" cy="3429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ERSONAL.XLSB"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control-chart.html"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control-chart.html"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licensing/EULA_privateuse.html" TargetMode="External" /><Relationship Id="rId2" Type="http://schemas.openxmlformats.org/officeDocument/2006/relationships/comments" Target="../comments3.xml" /><Relationship Id="rId3" Type="http://schemas.openxmlformats.org/officeDocument/2006/relationships/vmlDrawing" Target="../drawings/vmlDrawing3.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K84"/>
  <sheetViews>
    <sheetView showGridLines="0" tabSelected="1" zoomScalePageLayoutView="0" workbookViewId="0" topLeftCell="A1">
      <selection activeCell="C5" sqref="C5"/>
    </sheetView>
  </sheetViews>
  <sheetFormatPr defaultColWidth="9.140625" defaultRowHeight="12.75"/>
  <cols>
    <col min="1" max="1" width="9.57421875" style="17" customWidth="1"/>
    <col min="2" max="2" width="12.7109375" style="17" customWidth="1"/>
    <col min="3" max="3" width="11.28125" style="17" customWidth="1"/>
    <col min="4" max="6" width="10.7109375" style="17" customWidth="1"/>
    <col min="7" max="7" width="8.7109375" style="17" customWidth="1"/>
    <col min="8" max="8" width="10.7109375" style="17" customWidth="1"/>
    <col min="9" max="9" width="8.7109375" style="17" customWidth="1"/>
    <col min="10" max="10" width="5.7109375" style="17" customWidth="1"/>
    <col min="11" max="13" width="13.421875" style="17" customWidth="1"/>
    <col min="14" max="16384" width="9.140625" style="17" customWidth="1"/>
  </cols>
  <sheetData>
    <row r="1" spans="1:8" ht="23.25">
      <c r="A1" s="14" t="s">
        <v>46</v>
      </c>
      <c r="B1" s="15"/>
      <c r="C1" s="15"/>
      <c r="D1" s="16"/>
      <c r="E1" s="16"/>
      <c r="F1" s="16"/>
      <c r="H1" s="16"/>
    </row>
    <row r="2" spans="1:11" ht="12.75">
      <c r="A2" s="18" t="s">
        <v>20</v>
      </c>
      <c r="D2" s="19"/>
      <c r="E2" s="19"/>
      <c r="F2" s="19"/>
      <c r="K2" s="19" t="s">
        <v>17</v>
      </c>
    </row>
    <row r="3" spans="1:11" ht="12.75">
      <c r="A3" s="59" t="s">
        <v>16</v>
      </c>
      <c r="B3" s="59"/>
      <c r="C3" s="20"/>
      <c r="D3" s="21"/>
      <c r="F3" s="22"/>
      <c r="K3" s="23" t="s">
        <v>18</v>
      </c>
    </row>
    <row r="4" spans="2:7" ht="12.75">
      <c r="B4" s="24"/>
      <c r="C4" s="24"/>
      <c r="D4" s="21"/>
      <c r="F4" s="22"/>
      <c r="G4" s="22"/>
    </row>
    <row r="5" spans="2:5" ht="12.75">
      <c r="B5" s="25" t="s">
        <v>25</v>
      </c>
      <c r="C5" s="26" t="s">
        <v>39</v>
      </c>
      <c r="D5" s="27"/>
      <c r="E5" s="28"/>
    </row>
    <row r="6" spans="2:3" ht="12.75">
      <c r="B6" s="29" t="s">
        <v>51</v>
      </c>
      <c r="C6" s="30">
        <v>5</v>
      </c>
    </row>
    <row r="7" spans="2:3" ht="12.75">
      <c r="B7" s="31" t="s">
        <v>23</v>
      </c>
      <c r="C7" s="32">
        <v>3</v>
      </c>
    </row>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c r="F39" s="15"/>
    </row>
    <row r="40" spans="1:9" ht="15.75">
      <c r="A40" s="33" t="s">
        <v>33</v>
      </c>
      <c r="B40" s="33"/>
      <c r="C40" s="33"/>
      <c r="D40" s="33"/>
      <c r="F40" s="33" t="s">
        <v>40</v>
      </c>
      <c r="G40" s="33"/>
      <c r="H40" s="33"/>
      <c r="I40" s="33"/>
    </row>
    <row r="41" spans="2:8" ht="12.75">
      <c r="B41" s="34" t="s">
        <v>34</v>
      </c>
      <c r="C41" s="35">
        <f>AVERAGE(C58:C83)</f>
        <v>4.36</v>
      </c>
      <c r="G41" s="36" t="s">
        <v>41</v>
      </c>
      <c r="H41" s="32">
        <v>40</v>
      </c>
    </row>
    <row r="42" spans="2:8" ht="12.75">
      <c r="B42" s="36" t="s">
        <v>52</v>
      </c>
      <c r="C42" s="35">
        <f>AVERAGE(B58:B83)</f>
        <v>34.84</v>
      </c>
      <c r="G42" s="36" t="s">
        <v>42</v>
      </c>
      <c r="H42" s="32">
        <v>30</v>
      </c>
    </row>
    <row r="43" spans="2:8" ht="15.75">
      <c r="B43" s="36" t="s">
        <v>53</v>
      </c>
      <c r="C43" s="35">
        <f>C41/INDEX(d2values,0,C6-1)</f>
        <v>1.8744625967325883</v>
      </c>
      <c r="G43" s="36" t="s">
        <v>54</v>
      </c>
      <c r="H43" s="37">
        <f>IF(OR(H41="",H42="")," - ",(H41-H42)/(6*C43))</f>
        <v>0.8891437308868501</v>
      </c>
    </row>
    <row r="44" spans="2:8" ht="15.75">
      <c r="B44" s="38" t="s">
        <v>55</v>
      </c>
      <c r="C44" s="35">
        <f>C43/SQRT(C6)</f>
        <v>0.8382851575149685</v>
      </c>
      <c r="G44" s="36" t="s">
        <v>43</v>
      </c>
      <c r="H44" s="37">
        <f>IF(H41=""," - ",(H41-C42)/(3*C43))</f>
        <v>0.9175963302752286</v>
      </c>
    </row>
    <row r="45" spans="7:8" ht="12.75">
      <c r="G45" s="36" t="s">
        <v>44</v>
      </c>
      <c r="H45" s="37">
        <f>IF(H42=""," - ",(C42-H42)/(3*C43))</f>
        <v>0.8606911314984714</v>
      </c>
    </row>
    <row r="46" spans="7:8" ht="15.75">
      <c r="G46" s="36" t="s">
        <v>56</v>
      </c>
      <c r="H46" s="37">
        <f>IF(AND(H41="",H42="")," - ",MIN(H45,H44))</f>
        <v>0.8606911314984714</v>
      </c>
    </row>
    <row r="47" spans="7:8" ht="12.75">
      <c r="G47" s="36" t="s">
        <v>45</v>
      </c>
      <c r="H47" s="39">
        <f>IF(H41="",IF(H42=""," - ",1-NORMSDIST((H42-C42)/C43)),IF(H42="",NORMSDIST((H41-C42)/C43),NORMSDIST((H41-C42)/C43)-NORMSDIST((H42-C42)/C43)))</f>
        <v>0.9921350667488077</v>
      </c>
    </row>
    <row r="48" ht="12.75"/>
    <row r="49" spans="1:9" ht="15.75">
      <c r="A49" s="40" t="s">
        <v>35</v>
      </c>
      <c r="B49" s="41"/>
      <c r="C49" s="41"/>
      <c r="D49" s="41"/>
      <c r="F49" s="40" t="s">
        <v>36</v>
      </c>
      <c r="G49" s="41"/>
      <c r="H49" s="41"/>
      <c r="I49" s="41"/>
    </row>
    <row r="50" spans="1:8" ht="15.75">
      <c r="A50" s="15"/>
      <c r="B50" s="34" t="s">
        <v>57</v>
      </c>
      <c r="C50" s="42">
        <f>C42</f>
        <v>34.84</v>
      </c>
      <c r="D50" s="15"/>
      <c r="G50" s="34" t="s">
        <v>58</v>
      </c>
      <c r="H50" s="35">
        <f>C41</f>
        <v>4.36</v>
      </c>
    </row>
    <row r="51" spans="1:8" ht="15.75">
      <c r="A51" s="15"/>
      <c r="B51" s="34" t="s">
        <v>59</v>
      </c>
      <c r="C51" s="43">
        <f>C50+C7*C44</f>
        <v>37.35485547254491</v>
      </c>
      <c r="D51" s="15" t="s">
        <v>60</v>
      </c>
      <c r="G51" s="34" t="s">
        <v>61</v>
      </c>
      <c r="H51" s="35">
        <f>C41*(1+C7*INDEX(d3values,1,C6-1)/INDEX(d2values,1,C6-1))</f>
        <v>9.218607050730867</v>
      </c>
    </row>
    <row r="52" spans="1:8" ht="15.75">
      <c r="A52" s="15"/>
      <c r="B52" s="34" t="s">
        <v>62</v>
      </c>
      <c r="C52" s="43">
        <f>C50-C7*C44</f>
        <v>32.325144527455095</v>
      </c>
      <c r="D52" s="15" t="s">
        <v>63</v>
      </c>
      <c r="G52" s="34" t="s">
        <v>64</v>
      </c>
      <c r="H52" s="35">
        <f>C41*MAX(0,(1-C7*INDEX(d3values,1,C6-1)/INDEX(d2values,1,C6-1)))</f>
        <v>0</v>
      </c>
    </row>
    <row r="53" spans="1:8" ht="12.75">
      <c r="A53" s="15"/>
      <c r="B53" s="44" t="s">
        <v>31</v>
      </c>
      <c r="C53" s="45">
        <f>2*(1-NORMSDIST(C7))</f>
        <v>0.002699796063260207</v>
      </c>
      <c r="D53" s="15"/>
      <c r="F53" s="15"/>
      <c r="H53" s="34"/>
    </row>
    <row r="54" spans="1:8" ht="12.75">
      <c r="A54" s="15"/>
      <c r="B54" s="46" t="s">
        <v>28</v>
      </c>
      <c r="C54" s="47">
        <f>1/C53</f>
        <v>370.3983473449564</v>
      </c>
      <c r="D54" s="48" t="s">
        <v>29</v>
      </c>
      <c r="F54" s="15"/>
      <c r="H54" s="34"/>
    </row>
    <row r="55" ht="12.75"/>
    <row r="56" spans="1:8" ht="15.75">
      <c r="A56" s="49" t="s">
        <v>26</v>
      </c>
      <c r="D56" s="49" t="s">
        <v>37</v>
      </c>
      <c r="G56" s="49" t="s">
        <v>38</v>
      </c>
      <c r="H56" s="24"/>
    </row>
    <row r="57" spans="1:9" ht="12.75">
      <c r="A57" s="50" t="s">
        <v>19</v>
      </c>
      <c r="B57" s="50" t="s">
        <v>27</v>
      </c>
      <c r="C57" s="50" t="s">
        <v>32</v>
      </c>
      <c r="D57" s="51" t="s">
        <v>21</v>
      </c>
      <c r="E57" s="51" t="s">
        <v>22</v>
      </c>
      <c r="F57" s="51" t="s">
        <v>24</v>
      </c>
      <c r="G57" s="51" t="s">
        <v>21</v>
      </c>
      <c r="H57" s="51" t="s">
        <v>22</v>
      </c>
      <c r="I57" s="51" t="s">
        <v>24</v>
      </c>
    </row>
    <row r="58" spans="1:9" ht="12.75">
      <c r="A58" s="52">
        <v>1</v>
      </c>
      <c r="B58" s="53">
        <v>35.6</v>
      </c>
      <c r="C58" s="53">
        <v>4</v>
      </c>
      <c r="D58" s="54">
        <f aca="true" t="shared" si="0" ref="D58:D82">$C$50</f>
        <v>34.84</v>
      </c>
      <c r="E58" s="54">
        <f aca="true" t="shared" si="1" ref="E58:E82">$C$51</f>
        <v>37.35485547254491</v>
      </c>
      <c r="F58" s="54">
        <f aca="true" t="shared" si="2" ref="F58:F82">$C$52</f>
        <v>32.325144527455095</v>
      </c>
      <c r="G58" s="54">
        <f>$H$50</f>
        <v>4.36</v>
      </c>
      <c r="H58" s="54">
        <f>$H$51</f>
        <v>9.218607050730867</v>
      </c>
      <c r="I58" s="54">
        <f>$H$52</f>
        <v>0</v>
      </c>
    </row>
    <row r="59" spans="1:9" ht="12.75">
      <c r="A59" s="52">
        <v>2</v>
      </c>
      <c r="B59" s="53">
        <v>33.8</v>
      </c>
      <c r="C59" s="53">
        <v>5</v>
      </c>
      <c r="D59" s="54">
        <f t="shared" si="0"/>
        <v>34.84</v>
      </c>
      <c r="E59" s="54">
        <f t="shared" si="1"/>
        <v>37.35485547254491</v>
      </c>
      <c r="F59" s="54">
        <f t="shared" si="2"/>
        <v>32.325144527455095</v>
      </c>
      <c r="G59" s="54">
        <f aca="true" t="shared" si="3" ref="G59:G82">$H$50</f>
        <v>4.36</v>
      </c>
      <c r="H59" s="54">
        <f aca="true" t="shared" si="4" ref="H59:H82">$H$51</f>
        <v>9.218607050730867</v>
      </c>
      <c r="I59" s="54">
        <f aca="true" t="shared" si="5" ref="I59:I82">$H$52</f>
        <v>0</v>
      </c>
    </row>
    <row r="60" spans="1:9" ht="12.75">
      <c r="A60" s="52">
        <v>3</v>
      </c>
      <c r="B60" s="53">
        <v>34.4</v>
      </c>
      <c r="C60" s="53">
        <v>6</v>
      </c>
      <c r="D60" s="54">
        <f t="shared" si="0"/>
        <v>34.84</v>
      </c>
      <c r="E60" s="54">
        <f t="shared" si="1"/>
        <v>37.35485547254491</v>
      </c>
      <c r="F60" s="54">
        <f t="shared" si="2"/>
        <v>32.325144527455095</v>
      </c>
      <c r="G60" s="54">
        <f t="shared" si="3"/>
        <v>4.36</v>
      </c>
      <c r="H60" s="54">
        <f t="shared" si="4"/>
        <v>9.218607050730867</v>
      </c>
      <c r="I60" s="54">
        <f t="shared" si="5"/>
        <v>0</v>
      </c>
    </row>
    <row r="61" spans="1:9" ht="12.75">
      <c r="A61" s="52">
        <v>4</v>
      </c>
      <c r="B61" s="53">
        <v>35</v>
      </c>
      <c r="C61" s="53">
        <v>3</v>
      </c>
      <c r="D61" s="54">
        <f t="shared" si="0"/>
        <v>34.84</v>
      </c>
      <c r="E61" s="54">
        <f t="shared" si="1"/>
        <v>37.35485547254491</v>
      </c>
      <c r="F61" s="54">
        <f t="shared" si="2"/>
        <v>32.325144527455095</v>
      </c>
      <c r="G61" s="54">
        <f t="shared" si="3"/>
        <v>4.36</v>
      </c>
      <c r="H61" s="54">
        <f t="shared" si="4"/>
        <v>9.218607050730867</v>
      </c>
      <c r="I61" s="54">
        <f t="shared" si="5"/>
        <v>0</v>
      </c>
    </row>
    <row r="62" spans="1:9" ht="12.75">
      <c r="A62" s="52">
        <v>5</v>
      </c>
      <c r="B62" s="53">
        <v>35.6</v>
      </c>
      <c r="C62" s="53">
        <v>6</v>
      </c>
      <c r="D62" s="54">
        <f t="shared" si="0"/>
        <v>34.84</v>
      </c>
      <c r="E62" s="54">
        <f t="shared" si="1"/>
        <v>37.35485547254491</v>
      </c>
      <c r="F62" s="54">
        <f t="shared" si="2"/>
        <v>32.325144527455095</v>
      </c>
      <c r="G62" s="54">
        <f t="shared" si="3"/>
        <v>4.36</v>
      </c>
      <c r="H62" s="54">
        <f t="shared" si="4"/>
        <v>9.218607050730867</v>
      </c>
      <c r="I62" s="54">
        <f t="shared" si="5"/>
        <v>0</v>
      </c>
    </row>
    <row r="63" spans="1:9" ht="12.75">
      <c r="A63" s="52">
        <v>6</v>
      </c>
      <c r="B63" s="53">
        <v>33.4</v>
      </c>
      <c r="C63" s="53">
        <v>5</v>
      </c>
      <c r="D63" s="54">
        <f t="shared" si="0"/>
        <v>34.84</v>
      </c>
      <c r="E63" s="54">
        <f t="shared" si="1"/>
        <v>37.35485547254491</v>
      </c>
      <c r="F63" s="54">
        <f t="shared" si="2"/>
        <v>32.325144527455095</v>
      </c>
      <c r="G63" s="54">
        <f t="shared" si="3"/>
        <v>4.36</v>
      </c>
      <c r="H63" s="54">
        <f t="shared" si="4"/>
        <v>9.218607050730867</v>
      </c>
      <c r="I63" s="54">
        <f t="shared" si="5"/>
        <v>0</v>
      </c>
    </row>
    <row r="64" spans="1:9" ht="12.75">
      <c r="A64" s="52">
        <v>7</v>
      </c>
      <c r="B64" s="53">
        <v>33</v>
      </c>
      <c r="C64" s="53">
        <v>3</v>
      </c>
      <c r="D64" s="54">
        <f t="shared" si="0"/>
        <v>34.84</v>
      </c>
      <c r="E64" s="54">
        <f t="shared" si="1"/>
        <v>37.35485547254491</v>
      </c>
      <c r="F64" s="54">
        <f t="shared" si="2"/>
        <v>32.325144527455095</v>
      </c>
      <c r="G64" s="54">
        <f t="shared" si="3"/>
        <v>4.36</v>
      </c>
      <c r="H64" s="54">
        <f t="shared" si="4"/>
        <v>9.218607050730867</v>
      </c>
      <c r="I64" s="54">
        <f t="shared" si="5"/>
        <v>0</v>
      </c>
    </row>
    <row r="65" spans="1:9" ht="12.75">
      <c r="A65" s="52">
        <v>8</v>
      </c>
      <c r="B65" s="53">
        <v>34.4</v>
      </c>
      <c r="C65" s="53">
        <v>6</v>
      </c>
      <c r="D65" s="54">
        <f t="shared" si="0"/>
        <v>34.84</v>
      </c>
      <c r="E65" s="54">
        <f t="shared" si="1"/>
        <v>37.35485547254491</v>
      </c>
      <c r="F65" s="54">
        <f t="shared" si="2"/>
        <v>32.325144527455095</v>
      </c>
      <c r="G65" s="54">
        <f t="shared" si="3"/>
        <v>4.36</v>
      </c>
      <c r="H65" s="54">
        <f t="shared" si="4"/>
        <v>9.218607050730867</v>
      </c>
      <c r="I65" s="54">
        <f t="shared" si="5"/>
        <v>0</v>
      </c>
    </row>
    <row r="66" spans="1:9" ht="12.75">
      <c r="A66" s="52">
        <v>9</v>
      </c>
      <c r="B66" s="53">
        <v>36</v>
      </c>
      <c r="C66" s="53">
        <v>5</v>
      </c>
      <c r="D66" s="54">
        <f t="shared" si="0"/>
        <v>34.84</v>
      </c>
      <c r="E66" s="54">
        <f t="shared" si="1"/>
        <v>37.35485547254491</v>
      </c>
      <c r="F66" s="54">
        <f t="shared" si="2"/>
        <v>32.325144527455095</v>
      </c>
      <c r="G66" s="54">
        <f t="shared" si="3"/>
        <v>4.36</v>
      </c>
      <c r="H66" s="54">
        <f t="shared" si="4"/>
        <v>9.218607050730867</v>
      </c>
      <c r="I66" s="54">
        <f t="shared" si="5"/>
        <v>0</v>
      </c>
    </row>
    <row r="67" spans="1:9" ht="12.75">
      <c r="A67" s="52">
        <v>10</v>
      </c>
      <c r="B67" s="53">
        <v>34</v>
      </c>
      <c r="C67" s="53">
        <v>3</v>
      </c>
      <c r="D67" s="54">
        <f t="shared" si="0"/>
        <v>34.84</v>
      </c>
      <c r="E67" s="54">
        <f t="shared" si="1"/>
        <v>37.35485547254491</v>
      </c>
      <c r="F67" s="54">
        <f t="shared" si="2"/>
        <v>32.325144527455095</v>
      </c>
      <c r="G67" s="54">
        <f t="shared" si="3"/>
        <v>4.36</v>
      </c>
      <c r="H67" s="54">
        <f t="shared" si="4"/>
        <v>9.218607050730867</v>
      </c>
      <c r="I67" s="54">
        <f t="shared" si="5"/>
        <v>0</v>
      </c>
    </row>
    <row r="68" spans="1:9" ht="12.75">
      <c r="A68" s="52">
        <v>11</v>
      </c>
      <c r="B68" s="53">
        <v>35</v>
      </c>
      <c r="C68" s="53">
        <v>4</v>
      </c>
      <c r="D68" s="54">
        <f t="shared" si="0"/>
        <v>34.84</v>
      </c>
      <c r="E68" s="54">
        <f t="shared" si="1"/>
        <v>37.35485547254491</v>
      </c>
      <c r="F68" s="54">
        <f t="shared" si="2"/>
        <v>32.325144527455095</v>
      </c>
      <c r="G68" s="54">
        <f t="shared" si="3"/>
        <v>4.36</v>
      </c>
      <c r="H68" s="54">
        <f t="shared" si="4"/>
        <v>9.218607050730867</v>
      </c>
      <c r="I68" s="54">
        <f t="shared" si="5"/>
        <v>0</v>
      </c>
    </row>
    <row r="69" spans="1:9" ht="12.75">
      <c r="A69" s="52">
        <v>12</v>
      </c>
      <c r="B69" s="53">
        <v>35.6</v>
      </c>
      <c r="C69" s="53">
        <v>4</v>
      </c>
      <c r="D69" s="54">
        <f t="shared" si="0"/>
        <v>34.84</v>
      </c>
      <c r="E69" s="54">
        <f t="shared" si="1"/>
        <v>37.35485547254491</v>
      </c>
      <c r="F69" s="54">
        <f t="shared" si="2"/>
        <v>32.325144527455095</v>
      </c>
      <c r="G69" s="54">
        <f t="shared" si="3"/>
        <v>4.36</v>
      </c>
      <c r="H69" s="54">
        <f t="shared" si="4"/>
        <v>9.218607050730867</v>
      </c>
      <c r="I69" s="54">
        <f t="shared" si="5"/>
        <v>0</v>
      </c>
    </row>
    <row r="70" spans="1:9" ht="12.75">
      <c r="A70" s="52">
        <v>13</v>
      </c>
      <c r="B70" s="53">
        <v>33.4</v>
      </c>
      <c r="C70" s="53">
        <v>5</v>
      </c>
      <c r="D70" s="54">
        <f t="shared" si="0"/>
        <v>34.84</v>
      </c>
      <c r="E70" s="54">
        <f t="shared" si="1"/>
        <v>37.35485547254491</v>
      </c>
      <c r="F70" s="54">
        <f t="shared" si="2"/>
        <v>32.325144527455095</v>
      </c>
      <c r="G70" s="54">
        <f t="shared" si="3"/>
        <v>4.36</v>
      </c>
      <c r="H70" s="54">
        <f t="shared" si="4"/>
        <v>9.218607050730867</v>
      </c>
      <c r="I70" s="54">
        <f t="shared" si="5"/>
        <v>0</v>
      </c>
    </row>
    <row r="71" spans="1:9" ht="12.75">
      <c r="A71" s="52">
        <v>14</v>
      </c>
      <c r="B71" s="53">
        <v>35.2</v>
      </c>
      <c r="C71" s="53">
        <v>3</v>
      </c>
      <c r="D71" s="54">
        <f t="shared" si="0"/>
        <v>34.84</v>
      </c>
      <c r="E71" s="54">
        <f t="shared" si="1"/>
        <v>37.35485547254491</v>
      </c>
      <c r="F71" s="54">
        <f t="shared" si="2"/>
        <v>32.325144527455095</v>
      </c>
      <c r="G71" s="54">
        <f t="shared" si="3"/>
        <v>4.36</v>
      </c>
      <c r="H71" s="54">
        <f t="shared" si="4"/>
        <v>9.218607050730867</v>
      </c>
      <c r="I71" s="54">
        <f t="shared" si="5"/>
        <v>0</v>
      </c>
    </row>
    <row r="72" spans="1:9" ht="12.75">
      <c r="A72" s="52">
        <v>15</v>
      </c>
      <c r="B72" s="53">
        <v>36.8</v>
      </c>
      <c r="C72" s="53">
        <v>5</v>
      </c>
      <c r="D72" s="54">
        <f t="shared" si="0"/>
        <v>34.84</v>
      </c>
      <c r="E72" s="54">
        <f t="shared" si="1"/>
        <v>37.35485547254491</v>
      </c>
      <c r="F72" s="54">
        <f t="shared" si="2"/>
        <v>32.325144527455095</v>
      </c>
      <c r="G72" s="54">
        <f t="shared" si="3"/>
        <v>4.36</v>
      </c>
      <c r="H72" s="54">
        <f t="shared" si="4"/>
        <v>9.218607050730867</v>
      </c>
      <c r="I72" s="54">
        <f t="shared" si="5"/>
        <v>0</v>
      </c>
    </row>
    <row r="73" spans="1:9" ht="12.75">
      <c r="A73" s="52">
        <v>16</v>
      </c>
      <c r="B73" s="53">
        <v>35.2</v>
      </c>
      <c r="C73" s="53">
        <v>5</v>
      </c>
      <c r="D73" s="54">
        <f t="shared" si="0"/>
        <v>34.84</v>
      </c>
      <c r="E73" s="54">
        <f t="shared" si="1"/>
        <v>37.35485547254491</v>
      </c>
      <c r="F73" s="54">
        <f t="shared" si="2"/>
        <v>32.325144527455095</v>
      </c>
      <c r="G73" s="54">
        <f t="shared" si="3"/>
        <v>4.36</v>
      </c>
      <c r="H73" s="54">
        <f t="shared" si="4"/>
        <v>9.218607050730867</v>
      </c>
      <c r="I73" s="54">
        <f t="shared" si="5"/>
        <v>0</v>
      </c>
    </row>
    <row r="74" spans="1:9" ht="12.75">
      <c r="A74" s="52">
        <v>17</v>
      </c>
      <c r="B74" s="53">
        <v>33.2</v>
      </c>
      <c r="C74" s="53">
        <v>3</v>
      </c>
      <c r="D74" s="54">
        <f t="shared" si="0"/>
        <v>34.84</v>
      </c>
      <c r="E74" s="54">
        <f t="shared" si="1"/>
        <v>37.35485547254491</v>
      </c>
      <c r="F74" s="54">
        <f t="shared" si="2"/>
        <v>32.325144527455095</v>
      </c>
      <c r="G74" s="54">
        <f t="shared" si="3"/>
        <v>4.36</v>
      </c>
      <c r="H74" s="54">
        <f t="shared" si="4"/>
        <v>9.218607050730867</v>
      </c>
      <c r="I74" s="54">
        <f t="shared" si="5"/>
        <v>0</v>
      </c>
    </row>
    <row r="75" spans="1:9" ht="12.75">
      <c r="A75" s="52">
        <v>18</v>
      </c>
      <c r="B75" s="53">
        <v>36.4</v>
      </c>
      <c r="C75" s="53">
        <v>5</v>
      </c>
      <c r="D75" s="54">
        <f t="shared" si="0"/>
        <v>34.84</v>
      </c>
      <c r="E75" s="54">
        <f t="shared" si="1"/>
        <v>37.35485547254491</v>
      </c>
      <c r="F75" s="54">
        <f t="shared" si="2"/>
        <v>32.325144527455095</v>
      </c>
      <c r="G75" s="54">
        <f t="shared" si="3"/>
        <v>4.36</v>
      </c>
      <c r="H75" s="54">
        <f t="shared" si="4"/>
        <v>9.218607050730867</v>
      </c>
      <c r="I75" s="54">
        <f t="shared" si="5"/>
        <v>0</v>
      </c>
    </row>
    <row r="76" spans="1:9" ht="12.75">
      <c r="A76" s="52">
        <v>19</v>
      </c>
      <c r="B76" s="53">
        <v>34.2</v>
      </c>
      <c r="C76" s="53">
        <v>5</v>
      </c>
      <c r="D76" s="54">
        <f t="shared" si="0"/>
        <v>34.84</v>
      </c>
      <c r="E76" s="54">
        <f t="shared" si="1"/>
        <v>37.35485547254491</v>
      </c>
      <c r="F76" s="54">
        <f t="shared" si="2"/>
        <v>32.325144527455095</v>
      </c>
      <c r="G76" s="54">
        <f t="shared" si="3"/>
        <v>4.36</v>
      </c>
      <c r="H76" s="54">
        <f t="shared" si="4"/>
        <v>9.218607050730867</v>
      </c>
      <c r="I76" s="54">
        <f t="shared" si="5"/>
        <v>0</v>
      </c>
    </row>
    <row r="77" spans="1:9" ht="12.75">
      <c r="A77" s="52">
        <v>20</v>
      </c>
      <c r="B77" s="53">
        <v>36</v>
      </c>
      <c r="C77" s="53">
        <v>4</v>
      </c>
      <c r="D77" s="54">
        <f t="shared" si="0"/>
        <v>34.84</v>
      </c>
      <c r="E77" s="54">
        <f t="shared" si="1"/>
        <v>37.35485547254491</v>
      </c>
      <c r="F77" s="54">
        <f t="shared" si="2"/>
        <v>32.325144527455095</v>
      </c>
      <c r="G77" s="54">
        <f t="shared" si="3"/>
        <v>4.36</v>
      </c>
      <c r="H77" s="54">
        <f t="shared" si="4"/>
        <v>9.218607050730867</v>
      </c>
      <c r="I77" s="54">
        <f t="shared" si="5"/>
        <v>0</v>
      </c>
    </row>
    <row r="78" spans="1:9" ht="12.75">
      <c r="A78" s="52">
        <v>21</v>
      </c>
      <c r="B78" s="53">
        <v>35.8</v>
      </c>
      <c r="C78" s="53">
        <v>4</v>
      </c>
      <c r="D78" s="54">
        <f t="shared" si="0"/>
        <v>34.84</v>
      </c>
      <c r="E78" s="54">
        <f t="shared" si="1"/>
        <v>37.35485547254491</v>
      </c>
      <c r="F78" s="54">
        <f t="shared" si="2"/>
        <v>32.325144527455095</v>
      </c>
      <c r="G78" s="54">
        <f t="shared" si="3"/>
        <v>4.36</v>
      </c>
      <c r="H78" s="54">
        <f t="shared" si="4"/>
        <v>9.218607050730867</v>
      </c>
      <c r="I78" s="54">
        <f t="shared" si="5"/>
        <v>0</v>
      </c>
    </row>
    <row r="79" spans="1:9" ht="12.75">
      <c r="A79" s="52">
        <v>22</v>
      </c>
      <c r="B79" s="53">
        <v>32.6</v>
      </c>
      <c r="C79" s="53">
        <v>5</v>
      </c>
      <c r="D79" s="54">
        <f t="shared" si="0"/>
        <v>34.84</v>
      </c>
      <c r="E79" s="54">
        <f t="shared" si="1"/>
        <v>37.35485547254491</v>
      </c>
      <c r="F79" s="54">
        <f t="shared" si="2"/>
        <v>32.325144527455095</v>
      </c>
      <c r="G79" s="54">
        <f t="shared" si="3"/>
        <v>4.36</v>
      </c>
      <c r="H79" s="54">
        <f t="shared" si="4"/>
        <v>9.218607050730867</v>
      </c>
      <c r="I79" s="54">
        <f t="shared" si="5"/>
        <v>0</v>
      </c>
    </row>
    <row r="80" spans="1:9" ht="12.75">
      <c r="A80" s="52">
        <v>23</v>
      </c>
      <c r="B80" s="53">
        <v>37</v>
      </c>
      <c r="C80" s="53">
        <v>4</v>
      </c>
      <c r="D80" s="54">
        <f t="shared" si="0"/>
        <v>34.84</v>
      </c>
      <c r="E80" s="54">
        <f t="shared" si="1"/>
        <v>37.35485547254491</v>
      </c>
      <c r="F80" s="54">
        <f t="shared" si="2"/>
        <v>32.325144527455095</v>
      </c>
      <c r="G80" s="54">
        <f t="shared" si="3"/>
        <v>4.36</v>
      </c>
      <c r="H80" s="54">
        <f t="shared" si="4"/>
        <v>9.218607050730867</v>
      </c>
      <c r="I80" s="54">
        <f t="shared" si="5"/>
        <v>0</v>
      </c>
    </row>
    <row r="81" spans="1:9" ht="12.75">
      <c r="A81" s="52">
        <v>24</v>
      </c>
      <c r="B81" s="53">
        <v>34.8</v>
      </c>
      <c r="C81" s="53">
        <v>3</v>
      </c>
      <c r="D81" s="54">
        <f t="shared" si="0"/>
        <v>34.84</v>
      </c>
      <c r="E81" s="54">
        <f t="shared" si="1"/>
        <v>37.35485547254491</v>
      </c>
      <c r="F81" s="54">
        <f t="shared" si="2"/>
        <v>32.325144527455095</v>
      </c>
      <c r="G81" s="54">
        <f t="shared" si="3"/>
        <v>4.36</v>
      </c>
      <c r="H81" s="54">
        <f t="shared" si="4"/>
        <v>9.218607050730867</v>
      </c>
      <c r="I81" s="54">
        <f t="shared" si="5"/>
        <v>0</v>
      </c>
    </row>
    <row r="82" spans="1:9" ht="12.75">
      <c r="A82" s="52">
        <v>25</v>
      </c>
      <c r="B82" s="53">
        <v>34.6</v>
      </c>
      <c r="C82" s="53">
        <v>4</v>
      </c>
      <c r="D82" s="54">
        <f t="shared" si="0"/>
        <v>34.84</v>
      </c>
      <c r="E82" s="54">
        <f t="shared" si="1"/>
        <v>37.35485547254491</v>
      </c>
      <c r="F82" s="54">
        <f t="shared" si="2"/>
        <v>32.325144527455095</v>
      </c>
      <c r="G82" s="54">
        <f t="shared" si="3"/>
        <v>4.36</v>
      </c>
      <c r="H82" s="54">
        <f t="shared" si="4"/>
        <v>9.218607050730867</v>
      </c>
      <c r="I82" s="54">
        <f t="shared" si="5"/>
        <v>0</v>
      </c>
    </row>
    <row r="83" spans="1:9" ht="12.75">
      <c r="A83" s="55"/>
      <c r="B83" s="56"/>
      <c r="C83" s="56"/>
      <c r="D83" s="56"/>
      <c r="E83" s="56"/>
      <c r="F83" s="56"/>
      <c r="G83" s="56"/>
      <c r="H83" s="56"/>
      <c r="I83" s="56"/>
    </row>
    <row r="84" ht="12.75">
      <c r="A84" s="57" t="s">
        <v>30</v>
      </c>
    </row>
  </sheetData>
  <sheetProtection/>
  <mergeCells count="1">
    <mergeCell ref="A3:B3"/>
  </mergeCells>
  <conditionalFormatting sqref="C6">
    <cfRule type="cellIs" priority="1" dxfId="0" operator="notBetween" stopIfTrue="1">
      <formula>2</formula>
      <formula>25</formula>
    </cfRule>
  </conditionalFormatting>
  <hyperlinks>
    <hyperlink ref="K3" r:id="rId1" display="HELP"/>
  </hyperlinks>
  <printOptions horizontalCentered="1"/>
  <pageMargins left="0.5" right="0.5" top="0.5" bottom="0.5" header="0.25" footer="0.25"/>
  <pageSetup fitToHeight="0" fitToWidth="1" horizontalDpi="600" verticalDpi="600" orientation="portrait" r:id="rId5"/>
  <headerFooter alignWithMargins="0">
    <oddFooter>&amp;L&amp;8© 2009 Vertex42 LLC&amp;R&amp;8Control Chart Template by Vertex42.com</oddFooter>
  </headerFooter>
  <rowBreaks count="1" manualBreakCount="1">
    <brk id="55" max="8" man="1"/>
  </rowBreaks>
  <drawing r:id="rId4"/>
  <legacyDrawing r:id="rId3"/>
</worksheet>
</file>

<file path=xl/worksheets/sheet2.xml><?xml version="1.0" encoding="utf-8"?>
<worksheet xmlns="http://schemas.openxmlformats.org/spreadsheetml/2006/main" xmlns:r="http://schemas.openxmlformats.org/officeDocument/2006/relationships">
  <sheetPr>
    <pageSetUpPr fitToPage="1"/>
  </sheetPr>
  <dimension ref="A1:K84"/>
  <sheetViews>
    <sheetView showGridLines="0" zoomScalePageLayoutView="0" workbookViewId="0" topLeftCell="A1">
      <selection activeCell="C5" sqref="C5"/>
    </sheetView>
  </sheetViews>
  <sheetFormatPr defaultColWidth="9.140625" defaultRowHeight="12.75"/>
  <cols>
    <col min="1" max="1" width="9.57421875" style="17" customWidth="1"/>
    <col min="2" max="3" width="12.7109375" style="17" customWidth="1"/>
    <col min="4" max="6" width="10.7109375" style="17" customWidth="1"/>
    <col min="7" max="9" width="8.7109375" style="17" customWidth="1"/>
    <col min="10" max="10" width="5.7109375" style="17" customWidth="1"/>
    <col min="11" max="13" width="13.421875" style="17" customWidth="1"/>
    <col min="14" max="16384" width="9.140625" style="17" customWidth="1"/>
  </cols>
  <sheetData>
    <row r="1" spans="1:8" ht="23.25">
      <c r="A1" s="14" t="s">
        <v>47</v>
      </c>
      <c r="B1" s="15"/>
      <c r="C1" s="15"/>
      <c r="D1" s="16"/>
      <c r="E1" s="16"/>
      <c r="F1" s="16"/>
      <c r="H1" s="16"/>
    </row>
    <row r="2" spans="1:11" ht="12.75">
      <c r="A2" s="18" t="s">
        <v>20</v>
      </c>
      <c r="D2" s="19"/>
      <c r="E2" s="19"/>
      <c r="F2" s="19"/>
      <c r="K2" s="19" t="s">
        <v>17</v>
      </c>
    </row>
    <row r="3" spans="1:11" ht="12.75">
      <c r="A3" s="59" t="s">
        <v>16</v>
      </c>
      <c r="B3" s="59"/>
      <c r="C3" s="20"/>
      <c r="D3" s="21"/>
      <c r="F3" s="22"/>
      <c r="K3" s="23" t="s">
        <v>18</v>
      </c>
    </row>
    <row r="4" spans="2:7" ht="12.75">
      <c r="B4" s="24"/>
      <c r="C4" s="24"/>
      <c r="D4" s="21"/>
      <c r="F4" s="22"/>
      <c r="G4" s="22"/>
    </row>
    <row r="5" spans="2:5" ht="12.75">
      <c r="B5" s="25" t="s">
        <v>25</v>
      </c>
      <c r="C5" s="26" t="s">
        <v>39</v>
      </c>
      <c r="D5" s="27"/>
      <c r="E5" s="28"/>
    </row>
    <row r="6" spans="2:3" ht="12.75">
      <c r="B6" s="29" t="s">
        <v>51</v>
      </c>
      <c r="C6" s="30">
        <v>4</v>
      </c>
    </row>
    <row r="7" spans="2:3" ht="12.75">
      <c r="B7" s="31" t="s">
        <v>23</v>
      </c>
      <c r="C7" s="32">
        <v>3</v>
      </c>
    </row>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c r="F38" s="15"/>
    </row>
    <row r="39" ht="12.75">
      <c r="F39" s="15"/>
    </row>
    <row r="40" spans="1:9" ht="15.75">
      <c r="A40" s="33" t="s">
        <v>33</v>
      </c>
      <c r="B40" s="33"/>
      <c r="C40" s="33"/>
      <c r="D40" s="33"/>
      <c r="F40" s="33" t="s">
        <v>40</v>
      </c>
      <c r="G40" s="33"/>
      <c r="H40" s="33"/>
      <c r="I40" s="33"/>
    </row>
    <row r="41" spans="2:8" ht="12.75">
      <c r="B41" s="34" t="s">
        <v>48</v>
      </c>
      <c r="C41" s="35">
        <f>AVERAGE(C58:C83)</f>
        <v>4.36</v>
      </c>
      <c r="G41" s="36" t="s">
        <v>41</v>
      </c>
      <c r="H41" s="32">
        <v>45</v>
      </c>
    </row>
    <row r="42" spans="2:8" ht="15.75">
      <c r="B42" s="34" t="s">
        <v>65</v>
      </c>
      <c r="C42" s="58">
        <f>SQRT(2/(C6-1))*((C6-2)/2*EXP(GAMMALN((C6-2)/2)))/(((C6-3)/2)*EXP(GAMMALN((C6-3)/2)))</f>
        <v>0.9213177319235613</v>
      </c>
      <c r="G42" s="36" t="s">
        <v>42</v>
      </c>
      <c r="H42" s="32">
        <v>25</v>
      </c>
    </row>
    <row r="43" spans="2:8" ht="15.75">
      <c r="B43" s="36" t="s">
        <v>53</v>
      </c>
      <c r="C43" s="35">
        <f>C41/C42</f>
        <v>4.732352204811071</v>
      </c>
      <c r="G43" s="36" t="s">
        <v>54</v>
      </c>
      <c r="H43" s="37">
        <f>IF(OR(H41="",H42="")," - ",(H41-H42)/(6*C43))</f>
        <v>0.7043713546816217</v>
      </c>
    </row>
    <row r="44" spans="2:8" ht="12.75">
      <c r="B44" s="36" t="s">
        <v>52</v>
      </c>
      <c r="C44" s="35">
        <f>AVERAGE(B58:B83)</f>
        <v>34.84</v>
      </c>
      <c r="G44" s="36" t="s">
        <v>43</v>
      </c>
      <c r="H44" s="37">
        <f>IF(H41=""," - ",(H41-C44)/(3*C43))</f>
        <v>0.7156412963565275</v>
      </c>
    </row>
    <row r="45" spans="2:8" ht="15.75">
      <c r="B45" s="38" t="s">
        <v>55</v>
      </c>
      <c r="C45" s="35">
        <f>C43/SQRT(C6)</f>
        <v>2.3661761024055354</v>
      </c>
      <c r="G45" s="36" t="s">
        <v>44</v>
      </c>
      <c r="H45" s="37">
        <f>IF(H42=""," - ",(C44-H42)/(3*C43))</f>
        <v>0.693101413006716</v>
      </c>
    </row>
    <row r="46" spans="2:8" ht="15.75">
      <c r="B46" s="38" t="s">
        <v>66</v>
      </c>
      <c r="C46" s="35">
        <f>C43*SQRT(1-C42^2)</f>
        <v>1.8399884212625368</v>
      </c>
      <c r="G46" s="36" t="s">
        <v>56</v>
      </c>
      <c r="H46" s="37">
        <f>IF(AND(H41="",H42="")," - ",MIN(H45,H44))</f>
        <v>0.693101413006716</v>
      </c>
    </row>
    <row r="47" spans="2:8" ht="12.75">
      <c r="B47" s="38"/>
      <c r="C47" s="35"/>
      <c r="G47" s="36" t="s">
        <v>45</v>
      </c>
      <c r="H47" s="39">
        <f>IF(H41="",IF(H42=""," - ",1-NORMSDIST((H42-C44)/C43)),IF(H42="",NORMSDIST((H41-C44)/C43),NORMSDIST((H41-C44)/C43)-NORMSDIST((H42-C44)/C43)))</f>
        <v>0.9653056314099785</v>
      </c>
    </row>
    <row r="48" ht="12.75"/>
    <row r="49" spans="1:9" ht="15.75">
      <c r="A49" s="40" t="s">
        <v>35</v>
      </c>
      <c r="B49" s="41"/>
      <c r="C49" s="41"/>
      <c r="D49" s="41"/>
      <c r="F49" s="40" t="s">
        <v>49</v>
      </c>
      <c r="G49" s="41"/>
      <c r="H49" s="41"/>
      <c r="I49" s="41"/>
    </row>
    <row r="50" spans="1:8" ht="15.75">
      <c r="A50" s="15"/>
      <c r="B50" s="34" t="s">
        <v>57</v>
      </c>
      <c r="C50" s="42">
        <f>C44</f>
        <v>34.84</v>
      </c>
      <c r="D50" s="15"/>
      <c r="G50" s="34" t="s">
        <v>67</v>
      </c>
      <c r="H50" s="35">
        <f>C41</f>
        <v>4.36</v>
      </c>
    </row>
    <row r="51" spans="1:8" ht="15.75">
      <c r="A51" s="15"/>
      <c r="B51" s="34" t="s">
        <v>59</v>
      </c>
      <c r="C51" s="43">
        <f>C50+C7*C45</f>
        <v>41.93852830721661</v>
      </c>
      <c r="D51" s="15"/>
      <c r="G51" s="34" t="s">
        <v>68</v>
      </c>
      <c r="H51" s="35">
        <f>C41*(1+C7*SQRT(1-C42^2)/C42)</f>
        <v>9.87996526378761</v>
      </c>
    </row>
    <row r="52" spans="1:8" ht="15.75">
      <c r="A52" s="15"/>
      <c r="B52" s="34" t="s">
        <v>62</v>
      </c>
      <c r="C52" s="43">
        <f>C50-C7*C45</f>
        <v>27.7414716927834</v>
      </c>
      <c r="D52" s="15"/>
      <c r="G52" s="34" t="s">
        <v>69</v>
      </c>
      <c r="H52" s="35">
        <f>C41*MAX(0,(1-C7*SQRT(1-C42^2)/C42))</f>
        <v>0</v>
      </c>
    </row>
    <row r="53" spans="1:6" ht="12.75">
      <c r="A53" s="15"/>
      <c r="B53" s="44" t="s">
        <v>31</v>
      </c>
      <c r="C53" s="45">
        <f>2*(1-NORMSDIST(C7))</f>
        <v>0.002699796063260207</v>
      </c>
      <c r="D53" s="15"/>
      <c r="F53" s="15"/>
    </row>
    <row r="54" spans="1:8" ht="12.75">
      <c r="A54" s="15"/>
      <c r="B54" s="46" t="s">
        <v>28</v>
      </c>
      <c r="C54" s="47">
        <f>1/C53</f>
        <v>370.3983473449564</v>
      </c>
      <c r="D54" s="48" t="s">
        <v>29</v>
      </c>
      <c r="F54" s="15"/>
      <c r="H54" s="34"/>
    </row>
    <row r="55" ht="12.75"/>
    <row r="56" spans="1:8" ht="15.75">
      <c r="A56" s="49" t="s">
        <v>26</v>
      </c>
      <c r="D56" s="49" t="s">
        <v>37</v>
      </c>
      <c r="G56" s="49" t="s">
        <v>38</v>
      </c>
      <c r="H56" s="24"/>
    </row>
    <row r="57" spans="1:9" ht="12.75">
      <c r="A57" s="50" t="s">
        <v>19</v>
      </c>
      <c r="B57" s="50" t="s">
        <v>27</v>
      </c>
      <c r="C57" s="50" t="s">
        <v>50</v>
      </c>
      <c r="D57" s="51" t="s">
        <v>21</v>
      </c>
      <c r="E57" s="51" t="s">
        <v>22</v>
      </c>
      <c r="F57" s="51" t="s">
        <v>24</v>
      </c>
      <c r="G57" s="51" t="s">
        <v>21</v>
      </c>
      <c r="H57" s="51" t="s">
        <v>22</v>
      </c>
      <c r="I57" s="51" t="s">
        <v>24</v>
      </c>
    </row>
    <row r="58" spans="1:9" ht="12.75">
      <c r="A58" s="52">
        <v>1</v>
      </c>
      <c r="B58" s="53">
        <v>35.6</v>
      </c>
      <c r="C58" s="53">
        <v>4</v>
      </c>
      <c r="D58" s="54">
        <f aca="true" t="shared" si="0" ref="D58:D82">$C$50</f>
        <v>34.84</v>
      </c>
      <c r="E58" s="54">
        <f aca="true" t="shared" si="1" ref="E58:E82">$C$51</f>
        <v>41.93852830721661</v>
      </c>
      <c r="F58" s="54">
        <f aca="true" t="shared" si="2" ref="F58:F82">$C$52</f>
        <v>27.7414716927834</v>
      </c>
      <c r="G58" s="54">
        <f>$H$50</f>
        <v>4.36</v>
      </c>
      <c r="H58" s="54">
        <f>$H$51</f>
        <v>9.87996526378761</v>
      </c>
      <c r="I58" s="54">
        <f>$H$52</f>
        <v>0</v>
      </c>
    </row>
    <row r="59" spans="1:9" ht="12.75">
      <c r="A59" s="52">
        <v>2</v>
      </c>
      <c r="B59" s="53">
        <v>33.8</v>
      </c>
      <c r="C59" s="53">
        <v>5</v>
      </c>
      <c r="D59" s="54">
        <f t="shared" si="0"/>
        <v>34.84</v>
      </c>
      <c r="E59" s="54">
        <f t="shared" si="1"/>
        <v>41.93852830721661</v>
      </c>
      <c r="F59" s="54">
        <f t="shared" si="2"/>
        <v>27.7414716927834</v>
      </c>
      <c r="G59" s="54">
        <f aca="true" t="shared" si="3" ref="G59:G82">$H$50</f>
        <v>4.36</v>
      </c>
      <c r="H59" s="54">
        <f aca="true" t="shared" si="4" ref="H59:H82">$H$51</f>
        <v>9.87996526378761</v>
      </c>
      <c r="I59" s="54">
        <f aca="true" t="shared" si="5" ref="I59:I82">$H$52</f>
        <v>0</v>
      </c>
    </row>
    <row r="60" spans="1:9" ht="12.75">
      <c r="A60" s="52">
        <v>3</v>
      </c>
      <c r="B60" s="53">
        <v>34.4</v>
      </c>
      <c r="C60" s="53">
        <v>6</v>
      </c>
      <c r="D60" s="54">
        <f t="shared" si="0"/>
        <v>34.84</v>
      </c>
      <c r="E60" s="54">
        <f t="shared" si="1"/>
        <v>41.93852830721661</v>
      </c>
      <c r="F60" s="54">
        <f t="shared" si="2"/>
        <v>27.7414716927834</v>
      </c>
      <c r="G60" s="54">
        <f t="shared" si="3"/>
        <v>4.36</v>
      </c>
      <c r="H60" s="54">
        <f t="shared" si="4"/>
        <v>9.87996526378761</v>
      </c>
      <c r="I60" s="54">
        <f t="shared" si="5"/>
        <v>0</v>
      </c>
    </row>
    <row r="61" spans="1:9" ht="12.75">
      <c r="A61" s="52">
        <v>4</v>
      </c>
      <c r="B61" s="53">
        <v>35</v>
      </c>
      <c r="C61" s="53">
        <v>3</v>
      </c>
      <c r="D61" s="54">
        <f t="shared" si="0"/>
        <v>34.84</v>
      </c>
      <c r="E61" s="54">
        <f t="shared" si="1"/>
        <v>41.93852830721661</v>
      </c>
      <c r="F61" s="54">
        <f t="shared" si="2"/>
        <v>27.7414716927834</v>
      </c>
      <c r="G61" s="54">
        <f t="shared" si="3"/>
        <v>4.36</v>
      </c>
      <c r="H61" s="54">
        <f t="shared" si="4"/>
        <v>9.87996526378761</v>
      </c>
      <c r="I61" s="54">
        <f t="shared" si="5"/>
        <v>0</v>
      </c>
    </row>
    <row r="62" spans="1:9" ht="12.75">
      <c r="A62" s="52">
        <v>5</v>
      </c>
      <c r="B62" s="53">
        <v>35.6</v>
      </c>
      <c r="C62" s="53">
        <v>6</v>
      </c>
      <c r="D62" s="54">
        <f t="shared" si="0"/>
        <v>34.84</v>
      </c>
      <c r="E62" s="54">
        <f t="shared" si="1"/>
        <v>41.93852830721661</v>
      </c>
      <c r="F62" s="54">
        <f t="shared" si="2"/>
        <v>27.7414716927834</v>
      </c>
      <c r="G62" s="54">
        <f t="shared" si="3"/>
        <v>4.36</v>
      </c>
      <c r="H62" s="54">
        <f t="shared" si="4"/>
        <v>9.87996526378761</v>
      </c>
      <c r="I62" s="54">
        <f t="shared" si="5"/>
        <v>0</v>
      </c>
    </row>
    <row r="63" spans="1:9" ht="12.75">
      <c r="A63" s="52">
        <v>6</v>
      </c>
      <c r="B63" s="53">
        <v>33.4</v>
      </c>
      <c r="C63" s="53">
        <v>5</v>
      </c>
      <c r="D63" s="54">
        <f t="shared" si="0"/>
        <v>34.84</v>
      </c>
      <c r="E63" s="54">
        <f t="shared" si="1"/>
        <v>41.93852830721661</v>
      </c>
      <c r="F63" s="54">
        <f t="shared" si="2"/>
        <v>27.7414716927834</v>
      </c>
      <c r="G63" s="54">
        <f t="shared" si="3"/>
        <v>4.36</v>
      </c>
      <c r="H63" s="54">
        <f t="shared" si="4"/>
        <v>9.87996526378761</v>
      </c>
      <c r="I63" s="54">
        <f t="shared" si="5"/>
        <v>0</v>
      </c>
    </row>
    <row r="64" spans="1:9" ht="12.75">
      <c r="A64" s="52">
        <v>7</v>
      </c>
      <c r="B64" s="53">
        <v>33</v>
      </c>
      <c r="C64" s="53">
        <v>3</v>
      </c>
      <c r="D64" s="54">
        <f t="shared" si="0"/>
        <v>34.84</v>
      </c>
      <c r="E64" s="54">
        <f t="shared" si="1"/>
        <v>41.93852830721661</v>
      </c>
      <c r="F64" s="54">
        <f t="shared" si="2"/>
        <v>27.7414716927834</v>
      </c>
      <c r="G64" s="54">
        <f t="shared" si="3"/>
        <v>4.36</v>
      </c>
      <c r="H64" s="54">
        <f t="shared" si="4"/>
        <v>9.87996526378761</v>
      </c>
      <c r="I64" s="54">
        <f t="shared" si="5"/>
        <v>0</v>
      </c>
    </row>
    <row r="65" spans="1:9" ht="12.75">
      <c r="A65" s="52">
        <v>8</v>
      </c>
      <c r="B65" s="53">
        <v>34.4</v>
      </c>
      <c r="C65" s="53">
        <v>6</v>
      </c>
      <c r="D65" s="54">
        <f t="shared" si="0"/>
        <v>34.84</v>
      </c>
      <c r="E65" s="54">
        <f t="shared" si="1"/>
        <v>41.93852830721661</v>
      </c>
      <c r="F65" s="54">
        <f t="shared" si="2"/>
        <v>27.7414716927834</v>
      </c>
      <c r="G65" s="54">
        <f t="shared" si="3"/>
        <v>4.36</v>
      </c>
      <c r="H65" s="54">
        <f t="shared" si="4"/>
        <v>9.87996526378761</v>
      </c>
      <c r="I65" s="54">
        <f t="shared" si="5"/>
        <v>0</v>
      </c>
    </row>
    <row r="66" spans="1:9" ht="12.75">
      <c r="A66" s="52">
        <v>9</v>
      </c>
      <c r="B66" s="53">
        <v>36</v>
      </c>
      <c r="C66" s="53">
        <v>5</v>
      </c>
      <c r="D66" s="54">
        <f t="shared" si="0"/>
        <v>34.84</v>
      </c>
      <c r="E66" s="54">
        <f t="shared" si="1"/>
        <v>41.93852830721661</v>
      </c>
      <c r="F66" s="54">
        <f t="shared" si="2"/>
        <v>27.7414716927834</v>
      </c>
      <c r="G66" s="54">
        <f t="shared" si="3"/>
        <v>4.36</v>
      </c>
      <c r="H66" s="54">
        <f t="shared" si="4"/>
        <v>9.87996526378761</v>
      </c>
      <c r="I66" s="54">
        <f t="shared" si="5"/>
        <v>0</v>
      </c>
    </row>
    <row r="67" spans="1:9" ht="12.75">
      <c r="A67" s="52">
        <v>10</v>
      </c>
      <c r="B67" s="53">
        <v>34</v>
      </c>
      <c r="C67" s="53">
        <v>3</v>
      </c>
      <c r="D67" s="54">
        <f t="shared" si="0"/>
        <v>34.84</v>
      </c>
      <c r="E67" s="54">
        <f t="shared" si="1"/>
        <v>41.93852830721661</v>
      </c>
      <c r="F67" s="54">
        <f t="shared" si="2"/>
        <v>27.7414716927834</v>
      </c>
      <c r="G67" s="54">
        <f t="shared" si="3"/>
        <v>4.36</v>
      </c>
      <c r="H67" s="54">
        <f t="shared" si="4"/>
        <v>9.87996526378761</v>
      </c>
      <c r="I67" s="54">
        <f t="shared" si="5"/>
        <v>0</v>
      </c>
    </row>
    <row r="68" spans="1:9" ht="12.75">
      <c r="A68" s="52">
        <v>11</v>
      </c>
      <c r="B68" s="53">
        <v>35</v>
      </c>
      <c r="C68" s="53">
        <v>4</v>
      </c>
      <c r="D68" s="54">
        <f t="shared" si="0"/>
        <v>34.84</v>
      </c>
      <c r="E68" s="54">
        <f t="shared" si="1"/>
        <v>41.93852830721661</v>
      </c>
      <c r="F68" s="54">
        <f t="shared" si="2"/>
        <v>27.7414716927834</v>
      </c>
      <c r="G68" s="54">
        <f t="shared" si="3"/>
        <v>4.36</v>
      </c>
      <c r="H68" s="54">
        <f t="shared" si="4"/>
        <v>9.87996526378761</v>
      </c>
      <c r="I68" s="54">
        <f t="shared" si="5"/>
        <v>0</v>
      </c>
    </row>
    <row r="69" spans="1:9" ht="12.75">
      <c r="A69" s="52">
        <v>12</v>
      </c>
      <c r="B69" s="53">
        <v>35.6</v>
      </c>
      <c r="C69" s="53">
        <v>4</v>
      </c>
      <c r="D69" s="54">
        <f t="shared" si="0"/>
        <v>34.84</v>
      </c>
      <c r="E69" s="54">
        <f t="shared" si="1"/>
        <v>41.93852830721661</v>
      </c>
      <c r="F69" s="54">
        <f t="shared" si="2"/>
        <v>27.7414716927834</v>
      </c>
      <c r="G69" s="54">
        <f t="shared" si="3"/>
        <v>4.36</v>
      </c>
      <c r="H69" s="54">
        <f t="shared" si="4"/>
        <v>9.87996526378761</v>
      </c>
      <c r="I69" s="54">
        <f t="shared" si="5"/>
        <v>0</v>
      </c>
    </row>
    <row r="70" spans="1:9" ht="12.75">
      <c r="A70" s="52">
        <v>13</v>
      </c>
      <c r="B70" s="53">
        <v>33.4</v>
      </c>
      <c r="C70" s="53">
        <v>5</v>
      </c>
      <c r="D70" s="54">
        <f t="shared" si="0"/>
        <v>34.84</v>
      </c>
      <c r="E70" s="54">
        <f t="shared" si="1"/>
        <v>41.93852830721661</v>
      </c>
      <c r="F70" s="54">
        <f t="shared" si="2"/>
        <v>27.7414716927834</v>
      </c>
      <c r="G70" s="54">
        <f t="shared" si="3"/>
        <v>4.36</v>
      </c>
      <c r="H70" s="54">
        <f t="shared" si="4"/>
        <v>9.87996526378761</v>
      </c>
      <c r="I70" s="54">
        <f t="shared" si="5"/>
        <v>0</v>
      </c>
    </row>
    <row r="71" spans="1:9" ht="12.75">
      <c r="A71" s="52">
        <v>14</v>
      </c>
      <c r="B71" s="53">
        <v>35.2</v>
      </c>
      <c r="C71" s="53">
        <v>3</v>
      </c>
      <c r="D71" s="54">
        <f t="shared" si="0"/>
        <v>34.84</v>
      </c>
      <c r="E71" s="54">
        <f t="shared" si="1"/>
        <v>41.93852830721661</v>
      </c>
      <c r="F71" s="54">
        <f t="shared" si="2"/>
        <v>27.7414716927834</v>
      </c>
      <c r="G71" s="54">
        <f t="shared" si="3"/>
        <v>4.36</v>
      </c>
      <c r="H71" s="54">
        <f t="shared" si="4"/>
        <v>9.87996526378761</v>
      </c>
      <c r="I71" s="54">
        <f t="shared" si="5"/>
        <v>0</v>
      </c>
    </row>
    <row r="72" spans="1:9" ht="12.75">
      <c r="A72" s="52">
        <v>15</v>
      </c>
      <c r="B72" s="53">
        <v>36.8</v>
      </c>
      <c r="C72" s="53">
        <v>5</v>
      </c>
      <c r="D72" s="54">
        <f t="shared" si="0"/>
        <v>34.84</v>
      </c>
      <c r="E72" s="54">
        <f t="shared" si="1"/>
        <v>41.93852830721661</v>
      </c>
      <c r="F72" s="54">
        <f t="shared" si="2"/>
        <v>27.7414716927834</v>
      </c>
      <c r="G72" s="54">
        <f t="shared" si="3"/>
        <v>4.36</v>
      </c>
      <c r="H72" s="54">
        <f t="shared" si="4"/>
        <v>9.87996526378761</v>
      </c>
      <c r="I72" s="54">
        <f t="shared" si="5"/>
        <v>0</v>
      </c>
    </row>
    <row r="73" spans="1:9" ht="12.75">
      <c r="A73" s="52">
        <v>16</v>
      </c>
      <c r="B73" s="53">
        <v>35.2</v>
      </c>
      <c r="C73" s="53">
        <v>5</v>
      </c>
      <c r="D73" s="54">
        <f t="shared" si="0"/>
        <v>34.84</v>
      </c>
      <c r="E73" s="54">
        <f t="shared" si="1"/>
        <v>41.93852830721661</v>
      </c>
      <c r="F73" s="54">
        <f t="shared" si="2"/>
        <v>27.7414716927834</v>
      </c>
      <c r="G73" s="54">
        <f t="shared" si="3"/>
        <v>4.36</v>
      </c>
      <c r="H73" s="54">
        <f t="shared" si="4"/>
        <v>9.87996526378761</v>
      </c>
      <c r="I73" s="54">
        <f t="shared" si="5"/>
        <v>0</v>
      </c>
    </row>
    <row r="74" spans="1:9" ht="12.75">
      <c r="A74" s="52">
        <v>17</v>
      </c>
      <c r="B74" s="53">
        <v>33.2</v>
      </c>
      <c r="C74" s="53">
        <v>3</v>
      </c>
      <c r="D74" s="54">
        <f t="shared" si="0"/>
        <v>34.84</v>
      </c>
      <c r="E74" s="54">
        <f t="shared" si="1"/>
        <v>41.93852830721661</v>
      </c>
      <c r="F74" s="54">
        <f t="shared" si="2"/>
        <v>27.7414716927834</v>
      </c>
      <c r="G74" s="54">
        <f t="shared" si="3"/>
        <v>4.36</v>
      </c>
      <c r="H74" s="54">
        <f t="shared" si="4"/>
        <v>9.87996526378761</v>
      </c>
      <c r="I74" s="54">
        <f t="shared" si="5"/>
        <v>0</v>
      </c>
    </row>
    <row r="75" spans="1:9" ht="12.75">
      <c r="A75" s="52">
        <v>18</v>
      </c>
      <c r="B75" s="53">
        <v>36.4</v>
      </c>
      <c r="C75" s="53">
        <v>5</v>
      </c>
      <c r="D75" s="54">
        <f t="shared" si="0"/>
        <v>34.84</v>
      </c>
      <c r="E75" s="54">
        <f t="shared" si="1"/>
        <v>41.93852830721661</v>
      </c>
      <c r="F75" s="54">
        <f t="shared" si="2"/>
        <v>27.7414716927834</v>
      </c>
      <c r="G75" s="54">
        <f t="shared" si="3"/>
        <v>4.36</v>
      </c>
      <c r="H75" s="54">
        <f t="shared" si="4"/>
        <v>9.87996526378761</v>
      </c>
      <c r="I75" s="54">
        <f t="shared" si="5"/>
        <v>0</v>
      </c>
    </row>
    <row r="76" spans="1:9" ht="12.75">
      <c r="A76" s="52">
        <v>19</v>
      </c>
      <c r="B76" s="53">
        <v>34.2</v>
      </c>
      <c r="C76" s="53">
        <v>5</v>
      </c>
      <c r="D76" s="54">
        <f t="shared" si="0"/>
        <v>34.84</v>
      </c>
      <c r="E76" s="54">
        <f t="shared" si="1"/>
        <v>41.93852830721661</v>
      </c>
      <c r="F76" s="54">
        <f t="shared" si="2"/>
        <v>27.7414716927834</v>
      </c>
      <c r="G76" s="54">
        <f t="shared" si="3"/>
        <v>4.36</v>
      </c>
      <c r="H76" s="54">
        <f t="shared" si="4"/>
        <v>9.87996526378761</v>
      </c>
      <c r="I76" s="54">
        <f t="shared" si="5"/>
        <v>0</v>
      </c>
    </row>
    <row r="77" spans="1:9" ht="12.75">
      <c r="A77" s="52">
        <v>20</v>
      </c>
      <c r="B77" s="53">
        <v>36</v>
      </c>
      <c r="C77" s="53">
        <v>4</v>
      </c>
      <c r="D77" s="54">
        <f t="shared" si="0"/>
        <v>34.84</v>
      </c>
      <c r="E77" s="54">
        <f t="shared" si="1"/>
        <v>41.93852830721661</v>
      </c>
      <c r="F77" s="54">
        <f t="shared" si="2"/>
        <v>27.7414716927834</v>
      </c>
      <c r="G77" s="54">
        <f t="shared" si="3"/>
        <v>4.36</v>
      </c>
      <c r="H77" s="54">
        <f t="shared" si="4"/>
        <v>9.87996526378761</v>
      </c>
      <c r="I77" s="54">
        <f t="shared" si="5"/>
        <v>0</v>
      </c>
    </row>
    <row r="78" spans="1:9" ht="12.75">
      <c r="A78" s="52">
        <v>21</v>
      </c>
      <c r="B78" s="53">
        <v>35.8</v>
      </c>
      <c r="C78" s="53">
        <v>4</v>
      </c>
      <c r="D78" s="54">
        <f t="shared" si="0"/>
        <v>34.84</v>
      </c>
      <c r="E78" s="54">
        <f t="shared" si="1"/>
        <v>41.93852830721661</v>
      </c>
      <c r="F78" s="54">
        <f t="shared" si="2"/>
        <v>27.7414716927834</v>
      </c>
      <c r="G78" s="54">
        <f t="shared" si="3"/>
        <v>4.36</v>
      </c>
      <c r="H78" s="54">
        <f t="shared" si="4"/>
        <v>9.87996526378761</v>
      </c>
      <c r="I78" s="54">
        <f t="shared" si="5"/>
        <v>0</v>
      </c>
    </row>
    <row r="79" spans="1:9" ht="12.75">
      <c r="A79" s="52">
        <v>22</v>
      </c>
      <c r="B79" s="53">
        <v>32.6</v>
      </c>
      <c r="C79" s="53">
        <v>5</v>
      </c>
      <c r="D79" s="54">
        <f t="shared" si="0"/>
        <v>34.84</v>
      </c>
      <c r="E79" s="54">
        <f t="shared" si="1"/>
        <v>41.93852830721661</v>
      </c>
      <c r="F79" s="54">
        <f t="shared" si="2"/>
        <v>27.7414716927834</v>
      </c>
      <c r="G79" s="54">
        <f t="shared" si="3"/>
        <v>4.36</v>
      </c>
      <c r="H79" s="54">
        <f t="shared" si="4"/>
        <v>9.87996526378761</v>
      </c>
      <c r="I79" s="54">
        <f t="shared" si="5"/>
        <v>0</v>
      </c>
    </row>
    <row r="80" spans="1:9" ht="12.75">
      <c r="A80" s="52">
        <v>23</v>
      </c>
      <c r="B80" s="53">
        <v>37</v>
      </c>
      <c r="C80" s="53">
        <v>4</v>
      </c>
      <c r="D80" s="54">
        <f t="shared" si="0"/>
        <v>34.84</v>
      </c>
      <c r="E80" s="54">
        <f t="shared" si="1"/>
        <v>41.93852830721661</v>
      </c>
      <c r="F80" s="54">
        <f t="shared" si="2"/>
        <v>27.7414716927834</v>
      </c>
      <c r="G80" s="54">
        <f t="shared" si="3"/>
        <v>4.36</v>
      </c>
      <c r="H80" s="54">
        <f t="shared" si="4"/>
        <v>9.87996526378761</v>
      </c>
      <c r="I80" s="54">
        <f t="shared" si="5"/>
        <v>0</v>
      </c>
    </row>
    <row r="81" spans="1:9" ht="12.75">
      <c r="A81" s="52">
        <v>24</v>
      </c>
      <c r="B81" s="53">
        <v>34.8</v>
      </c>
      <c r="C81" s="53">
        <v>3</v>
      </c>
      <c r="D81" s="54">
        <f t="shared" si="0"/>
        <v>34.84</v>
      </c>
      <c r="E81" s="54">
        <f t="shared" si="1"/>
        <v>41.93852830721661</v>
      </c>
      <c r="F81" s="54">
        <f t="shared" si="2"/>
        <v>27.7414716927834</v>
      </c>
      <c r="G81" s="54">
        <f t="shared" si="3"/>
        <v>4.36</v>
      </c>
      <c r="H81" s="54">
        <f t="shared" si="4"/>
        <v>9.87996526378761</v>
      </c>
      <c r="I81" s="54">
        <f t="shared" si="5"/>
        <v>0</v>
      </c>
    </row>
    <row r="82" spans="1:9" ht="12.75">
      <c r="A82" s="52">
        <v>25</v>
      </c>
      <c r="B82" s="53">
        <v>34.6</v>
      </c>
      <c r="C82" s="53">
        <v>4</v>
      </c>
      <c r="D82" s="54">
        <f t="shared" si="0"/>
        <v>34.84</v>
      </c>
      <c r="E82" s="54">
        <f t="shared" si="1"/>
        <v>41.93852830721661</v>
      </c>
      <c r="F82" s="54">
        <f t="shared" si="2"/>
        <v>27.7414716927834</v>
      </c>
      <c r="G82" s="54">
        <f t="shared" si="3"/>
        <v>4.36</v>
      </c>
      <c r="H82" s="54">
        <f t="shared" si="4"/>
        <v>9.87996526378761</v>
      </c>
      <c r="I82" s="54">
        <f t="shared" si="5"/>
        <v>0</v>
      </c>
    </row>
    <row r="83" spans="1:9" ht="12.75">
      <c r="A83" s="55"/>
      <c r="B83" s="56"/>
      <c r="C83" s="56"/>
      <c r="D83" s="56"/>
      <c r="E83" s="56"/>
      <c r="F83" s="56"/>
      <c r="G83" s="56"/>
      <c r="H83" s="56"/>
      <c r="I83" s="56"/>
    </row>
    <row r="84" ht="12.75">
      <c r="A84" s="57" t="s">
        <v>30</v>
      </c>
    </row>
  </sheetData>
  <sheetProtection/>
  <mergeCells count="1">
    <mergeCell ref="A3:B3"/>
  </mergeCells>
  <conditionalFormatting sqref="C6">
    <cfRule type="cellIs" priority="1" dxfId="0" operator="lessThanOrEqual" stopIfTrue="1">
      <formula>3</formula>
    </cfRule>
  </conditionalFormatting>
  <hyperlinks>
    <hyperlink ref="K3" r:id="rId1" display="HELP"/>
  </hyperlinks>
  <printOptions horizontalCentered="1"/>
  <pageMargins left="0.5" right="0.5" top="0.5" bottom="0.5" header="0.25" footer="0.25"/>
  <pageSetup fitToHeight="0" fitToWidth="1" horizontalDpi="600" verticalDpi="600" orientation="portrait" r:id="rId5"/>
  <headerFooter alignWithMargins="0">
    <oddFooter>&amp;L&amp;8© 2009 Vertex42 LLC&amp;R&amp;8Control Chart Template by Vertex42.com</oddFooter>
  </headerFooter>
  <drawing r:id="rId4"/>
  <legacyDrawing r:id="rId3"/>
</worksheet>
</file>

<file path=xl/worksheets/sheet3.xml><?xml version="1.0" encoding="utf-8"?>
<worksheet xmlns="http://schemas.openxmlformats.org/spreadsheetml/2006/main" xmlns:r="http://schemas.openxmlformats.org/officeDocument/2006/relationships">
  <dimension ref="A1:A35"/>
  <sheetViews>
    <sheetView showGridLines="0" zoomScalePageLayoutView="0" workbookViewId="0" topLeftCell="A1">
      <selection activeCell="A3" sqref="A3"/>
    </sheetView>
  </sheetViews>
  <sheetFormatPr defaultColWidth="9.140625" defaultRowHeight="12.75"/>
  <cols>
    <col min="1" max="1" width="95.7109375" style="12" customWidth="1"/>
    <col min="2" max="16384" width="9.140625" style="12" customWidth="1"/>
  </cols>
  <sheetData>
    <row r="1" s="2" customFormat="1" ht="30">
      <c r="A1" s="1" t="s">
        <v>0</v>
      </c>
    </row>
    <row r="2" s="4" customFormat="1" ht="15">
      <c r="A2" s="3"/>
    </row>
    <row r="3" s="5" customFormat="1" ht="15">
      <c r="A3" s="6" t="s">
        <v>15</v>
      </c>
    </row>
    <row r="4" s="4" customFormat="1" ht="15">
      <c r="A4" s="3"/>
    </row>
    <row r="5" s="4" customFormat="1" ht="45">
      <c r="A5" s="7" t="s">
        <v>1</v>
      </c>
    </row>
    <row r="6" s="4" customFormat="1" ht="15">
      <c r="A6" s="7"/>
    </row>
    <row r="7" s="4" customFormat="1" ht="15">
      <c r="A7" s="8"/>
    </row>
    <row r="8" s="4" customFormat="1" ht="18">
      <c r="A8" s="9" t="s">
        <v>2</v>
      </c>
    </row>
    <row r="9" s="4" customFormat="1" ht="15.75">
      <c r="A9" s="10"/>
    </row>
    <row r="10" s="4" customFormat="1" ht="47.25">
      <c r="A10" s="11" t="s">
        <v>11</v>
      </c>
    </row>
    <row r="11" s="4" customFormat="1" ht="15.75">
      <c r="A11" s="10"/>
    </row>
    <row r="12" s="4" customFormat="1" ht="47.25">
      <c r="A12" s="11" t="s">
        <v>3</v>
      </c>
    </row>
    <row r="13" s="4" customFormat="1" ht="15">
      <c r="A13" s="7"/>
    </row>
    <row r="14" s="4" customFormat="1" ht="47.25">
      <c r="A14" s="11" t="s">
        <v>12</v>
      </c>
    </row>
    <row r="15" s="4" customFormat="1" ht="15">
      <c r="A15" s="3"/>
    </row>
    <row r="16" s="4" customFormat="1" ht="15"/>
    <row r="17" s="4" customFormat="1" ht="18">
      <c r="A17" s="9" t="s">
        <v>4</v>
      </c>
    </row>
    <row r="18" s="4" customFormat="1" ht="15">
      <c r="A18" s="7"/>
    </row>
    <row r="19" s="4" customFormat="1" ht="45.75">
      <c r="A19" s="7" t="s">
        <v>13</v>
      </c>
    </row>
    <row r="20" ht="15">
      <c r="A20" s="7"/>
    </row>
    <row r="21" ht="45.75">
      <c r="A21" s="7" t="s">
        <v>14</v>
      </c>
    </row>
    <row r="22" ht="15">
      <c r="A22" s="7"/>
    </row>
    <row r="23" ht="45">
      <c r="A23" s="7" t="s">
        <v>5</v>
      </c>
    </row>
    <row r="24" ht="15">
      <c r="A24" s="7"/>
    </row>
    <row r="25" ht="30">
      <c r="A25" s="7" t="s">
        <v>6</v>
      </c>
    </row>
    <row r="26" ht="15">
      <c r="A26" s="13" t="s">
        <v>70</v>
      </c>
    </row>
    <row r="27" ht="15">
      <c r="A27" s="7"/>
    </row>
    <row r="28" ht="15">
      <c r="A28" s="7"/>
    </row>
    <row r="29" s="4" customFormat="1" ht="18">
      <c r="A29" s="9" t="s">
        <v>7</v>
      </c>
    </row>
    <row r="31" ht="30">
      <c r="A31" s="7" t="s">
        <v>8</v>
      </c>
    </row>
    <row r="33" ht="30">
      <c r="A33" s="7" t="s">
        <v>9</v>
      </c>
    </row>
    <row r="35" ht="30">
      <c r="A35" s="7" t="s">
        <v>10</v>
      </c>
    </row>
  </sheetData>
  <sheetProtection/>
  <hyperlinks>
    <hyperlink ref="A26" r:id="rId1" display="http://www.vertex42.com/licensing/EULA_privateuse.html"/>
  </hyperlinks>
  <printOptions/>
  <pageMargins left="0.75" right="0.75" top="1" bottom="1" header="0.5" footer="0.5"/>
  <pageSetup horizontalDpi="600" verticalDpi="600" orientation="portrait" r:id="rId5"/>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Control Chart Template</dc:title>
  <dc:subject/>
  <dc:creator>Vertex42.com</dc:creator>
  <cp:keywords/>
  <dc:description>(c) 2009 Vertex42 LLC. All Rights Reserved.</dc:description>
  <cp:lastModifiedBy>Vertex42.com Templates</cp:lastModifiedBy>
  <cp:lastPrinted>2011-11-16T00:32:07Z</cp:lastPrinted>
  <dcterms:created xsi:type="dcterms:W3CDTF">2011-11-15T23:59:54Z</dcterms:created>
  <dcterms:modified xsi:type="dcterms:W3CDTF">2018-03-06T17:30:15Z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Source">
    <vt:lpwstr>https://www.vertex42.com/ExcelTemplates/control-chart.html</vt:lpwstr>
  </property>
  <property fmtid="{D5CDD505-2E9C-101B-9397-08002B2CF9AE}" pid="4" name="Version">
    <vt:lpwstr>1.0.3</vt:lpwstr>
  </property>
</Properties>
</file>