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mc:AlternateContent xmlns:mc="http://schemas.openxmlformats.org/markup-compatibility/2006">
    <mc:Choice Requires="x15">
      <x15ac:absPath xmlns:x15ac="http://schemas.microsoft.com/office/spreadsheetml/2010/11/ac" url="C:\Users\Vertex42.com\Documents\VERTEX42\TEMPLATES\TEMPLATE - Calendars\monthly\"/>
    </mc:Choice>
  </mc:AlternateContent>
  <xr:revisionPtr revIDLastSave="0" documentId="13_ncr:1_{A4CFB17D-1AB5-4636-8810-768AF6835BDC}" xr6:coauthVersionLast="47" xr6:coauthVersionMax="47" xr10:uidLastSave="{00000000-0000-0000-0000-000000000000}"/>
  <bookViews>
    <workbookView xWindow="7470" yWindow="45" windowWidth="22980" windowHeight="19515" xr2:uid="{00000000-000D-0000-FFFF-FFFF00000000}"/>
  </bookViews>
  <sheets>
    <sheet name="1" sheetId="2" r:id="rId1"/>
    <sheet name="2" sheetId="9" r:id="rId2"/>
    <sheet name="3" sheetId="34" r:id="rId3"/>
    <sheet name="4" sheetId="35" r:id="rId4"/>
    <sheet name="5" sheetId="36" r:id="rId5"/>
    <sheet name="6" sheetId="37" r:id="rId6"/>
    <sheet name="7" sheetId="38" r:id="rId7"/>
    <sheet name="8" sheetId="39" r:id="rId8"/>
    <sheet name="9" sheetId="40" r:id="rId9"/>
    <sheet name="10" sheetId="41" r:id="rId10"/>
    <sheet name="11" sheetId="42" r:id="rId11"/>
    <sheet name="12" sheetId="43" r:id="rId12"/>
    <sheet name="Events" sheetId="20" r:id="rId13"/>
    <sheet name="Moon" sheetId="33" r:id="rId14"/>
    <sheet name="Help" sheetId="32" r:id="rId15"/>
    <sheet name="©" sheetId="44" r:id="rId16"/>
  </sheets>
  <definedNames>
    <definedName name="_xlnm.Print_Area" localSheetId="0">'1'!$A$4:$N$42</definedName>
    <definedName name="_xlnm.Print_Area" localSheetId="9">'10'!$A$4:$N$42</definedName>
    <definedName name="_xlnm.Print_Area" localSheetId="10">'11'!$A$4:$N$42</definedName>
    <definedName name="_xlnm.Print_Area" localSheetId="11">'12'!$A$4:$N$42</definedName>
    <definedName name="_xlnm.Print_Area" localSheetId="1">'2'!$A$4:$N$42</definedName>
    <definedName name="_xlnm.Print_Area" localSheetId="2">'3'!$A$4:$N$42</definedName>
    <definedName name="_xlnm.Print_Area" localSheetId="3">'4'!$A$4:$N$42</definedName>
    <definedName name="_xlnm.Print_Area" localSheetId="4">'5'!$A$4:$N$42</definedName>
    <definedName name="_xlnm.Print_Area" localSheetId="5">'6'!$A$4:$N$42</definedName>
    <definedName name="_xlnm.Print_Area" localSheetId="6">'7'!$A$4:$N$42</definedName>
    <definedName name="_xlnm.Print_Area" localSheetId="7">'8'!$A$4:$N$42</definedName>
    <definedName name="_xlnm.Print_Area" localSheetId="8">'9'!$A$4:$N$42</definedName>
    <definedName name="_xlnm.Print_Area" localSheetId="12">Events!$A:$J</definedName>
    <definedName name="startday">'1'!$J$2</definedName>
    <definedName name="valuevx">42.314159</definedName>
    <definedName name="vertex42_copyright" hidden="1">"© 2017-2019 Vertex42 LLC"</definedName>
    <definedName name="vertex42_id" hidden="1">"monthly-calendar-with-moon-phases.xlsx"</definedName>
    <definedName name="vertex42_title" hidden="1">"Monthly Calendar with Holidays and Moon Phases"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8" i="20" l="1"/>
  <c r="G108" i="20" s="1"/>
  <c r="B107" i="20"/>
  <c r="G107" i="20"/>
  <c r="B10" i="20"/>
  <c r="C14" i="33" l="1"/>
  <c r="E42" i="2" s="1"/>
  <c r="E42" i="36" l="1"/>
  <c r="E42" i="35"/>
  <c r="E42" i="37"/>
  <c r="E42" i="34"/>
  <c r="E42" i="38"/>
  <c r="E42" i="9"/>
  <c r="E42" i="39"/>
  <c r="E42" i="40"/>
  <c r="E42" i="43"/>
  <c r="E42" i="42"/>
  <c r="E42" i="41"/>
  <c r="C559" i="33" l="1"/>
  <c r="E559" i="33" s="1"/>
  <c r="C558" i="33"/>
  <c r="E558" i="33" s="1"/>
  <c r="C557" i="33"/>
  <c r="E557" i="33" s="1"/>
  <c r="C556" i="33"/>
  <c r="E556" i="33" s="1"/>
  <c r="C555" i="33"/>
  <c r="E555" i="33" s="1"/>
  <c r="C554" i="33"/>
  <c r="E554" i="33" s="1"/>
  <c r="C553" i="33"/>
  <c r="E553" i="33" s="1"/>
  <c r="C552" i="33"/>
  <c r="E552" i="33" s="1"/>
  <c r="C551" i="33"/>
  <c r="E551" i="33" s="1"/>
  <c r="C550" i="33"/>
  <c r="E550" i="33" s="1"/>
  <c r="C549" i="33"/>
  <c r="E549" i="33" s="1"/>
  <c r="C548" i="33"/>
  <c r="E548" i="33" s="1"/>
  <c r="C547" i="33"/>
  <c r="E547" i="33" s="1"/>
  <c r="C546" i="33"/>
  <c r="C545" i="33"/>
  <c r="E545" i="33" s="1"/>
  <c r="C544" i="33"/>
  <c r="E544" i="33" s="1"/>
  <c r="C543" i="33"/>
  <c r="E543" i="33" s="1"/>
  <c r="C542" i="33"/>
  <c r="E542" i="33" s="1"/>
  <c r="C541" i="33"/>
  <c r="E541" i="33" s="1"/>
  <c r="C540" i="33"/>
  <c r="E540" i="33" s="1"/>
  <c r="C539" i="33"/>
  <c r="E539" i="33" s="1"/>
  <c r="C538" i="33"/>
  <c r="C537" i="33"/>
  <c r="E537" i="33" s="1"/>
  <c r="C536" i="33"/>
  <c r="E536" i="33" s="1"/>
  <c r="C535" i="33"/>
  <c r="E535" i="33" s="1"/>
  <c r="C534" i="33"/>
  <c r="E534" i="33" s="1"/>
  <c r="C533" i="33"/>
  <c r="E533" i="33" s="1"/>
  <c r="C532" i="33"/>
  <c r="E532" i="33" s="1"/>
  <c r="C531" i="33"/>
  <c r="C530" i="33"/>
  <c r="C529" i="33"/>
  <c r="E529" i="33" s="1"/>
  <c r="C528" i="33"/>
  <c r="E528" i="33" s="1"/>
  <c r="C527" i="33"/>
  <c r="E527" i="33" s="1"/>
  <c r="C526" i="33"/>
  <c r="E526" i="33" s="1"/>
  <c r="C525" i="33"/>
  <c r="E525" i="33" s="1"/>
  <c r="C524" i="33"/>
  <c r="E524" i="33" s="1"/>
  <c r="C523" i="33"/>
  <c r="C522" i="33"/>
  <c r="C521" i="33"/>
  <c r="E521" i="33" s="1"/>
  <c r="C520" i="33"/>
  <c r="E520" i="33" s="1"/>
  <c r="C519" i="33"/>
  <c r="E519" i="33" s="1"/>
  <c r="C518" i="33"/>
  <c r="E518" i="33" s="1"/>
  <c r="C517" i="33"/>
  <c r="E517" i="33" s="1"/>
  <c r="C516" i="33"/>
  <c r="E516" i="33" s="1"/>
  <c r="C515" i="33"/>
  <c r="C514" i="33"/>
  <c r="C513" i="33"/>
  <c r="E513" i="33" s="1"/>
  <c r="C512" i="33"/>
  <c r="E512" i="33" s="1"/>
  <c r="C511" i="33"/>
  <c r="E511" i="33" s="1"/>
  <c r="C510" i="33"/>
  <c r="E510" i="33" s="1"/>
  <c r="C509" i="33"/>
  <c r="E509" i="33" s="1"/>
  <c r="C508" i="33"/>
  <c r="E508" i="33" s="1"/>
  <c r="C507" i="33"/>
  <c r="C506" i="33"/>
  <c r="C505" i="33"/>
  <c r="E505" i="33" s="1"/>
  <c r="C504" i="33"/>
  <c r="E504" i="33" s="1"/>
  <c r="C503" i="33"/>
  <c r="E503" i="33" s="1"/>
  <c r="C502" i="33"/>
  <c r="E502" i="33" s="1"/>
  <c r="C501" i="33"/>
  <c r="E501" i="33" s="1"/>
  <c r="C500" i="33"/>
  <c r="E500" i="33" s="1"/>
  <c r="C499" i="33"/>
  <c r="C498" i="33"/>
  <c r="C497" i="33"/>
  <c r="E497" i="33" s="1"/>
  <c r="C496" i="33"/>
  <c r="E496" i="33" s="1"/>
  <c r="C495" i="33"/>
  <c r="E495" i="33" s="1"/>
  <c r="C494" i="33"/>
  <c r="E494" i="33" s="1"/>
  <c r="C493" i="33"/>
  <c r="E493" i="33" s="1"/>
  <c r="C492" i="33"/>
  <c r="E492" i="33" s="1"/>
  <c r="C491" i="33"/>
  <c r="C490" i="33"/>
  <c r="C489" i="33"/>
  <c r="E489" i="33" s="1"/>
  <c r="C488" i="33"/>
  <c r="E488" i="33" s="1"/>
  <c r="C487" i="33"/>
  <c r="E487" i="33" s="1"/>
  <c r="C486" i="33"/>
  <c r="E486" i="33" s="1"/>
  <c r="C485" i="33"/>
  <c r="E485" i="33" s="1"/>
  <c r="C484" i="33"/>
  <c r="E484" i="33" s="1"/>
  <c r="C483" i="33"/>
  <c r="C482" i="33"/>
  <c r="C481" i="33"/>
  <c r="E481" i="33" s="1"/>
  <c r="C480" i="33"/>
  <c r="E480" i="33" s="1"/>
  <c r="C479" i="33"/>
  <c r="E479" i="33" s="1"/>
  <c r="C478" i="33"/>
  <c r="E478" i="33" s="1"/>
  <c r="C477" i="33"/>
  <c r="E477" i="33" s="1"/>
  <c r="C476" i="33"/>
  <c r="E476" i="33" s="1"/>
  <c r="C475" i="33"/>
  <c r="C474" i="33"/>
  <c r="C473" i="33"/>
  <c r="E473" i="33" s="1"/>
  <c r="C472" i="33"/>
  <c r="E472" i="33" s="1"/>
  <c r="C471" i="33"/>
  <c r="E471" i="33" s="1"/>
  <c r="C470" i="33"/>
  <c r="E470" i="33" s="1"/>
  <c r="C469" i="33"/>
  <c r="E469" i="33" s="1"/>
  <c r="C468" i="33"/>
  <c r="E468" i="33" s="1"/>
  <c r="C467" i="33"/>
  <c r="C466" i="33"/>
  <c r="C465" i="33"/>
  <c r="E465" i="33" s="1"/>
  <c r="C464" i="33"/>
  <c r="E464" i="33" s="1"/>
  <c r="C463" i="33"/>
  <c r="E463" i="33" s="1"/>
  <c r="C462" i="33"/>
  <c r="E462" i="33" s="1"/>
  <c r="C461" i="33"/>
  <c r="E461" i="33" s="1"/>
  <c r="C460" i="33"/>
  <c r="E460" i="33" s="1"/>
  <c r="C459" i="33"/>
  <c r="C458" i="33"/>
  <c r="C457" i="33"/>
  <c r="E457" i="33" s="1"/>
  <c r="C456" i="33"/>
  <c r="E456" i="33" s="1"/>
  <c r="C455" i="33"/>
  <c r="E455" i="33" s="1"/>
  <c r="C454" i="33"/>
  <c r="E454" i="33" s="1"/>
  <c r="C453" i="33"/>
  <c r="E453" i="33" s="1"/>
  <c r="C452" i="33"/>
  <c r="E452" i="33" s="1"/>
  <c r="C451" i="33"/>
  <c r="C450" i="33"/>
  <c r="C449" i="33"/>
  <c r="E449" i="33" s="1"/>
  <c r="C448" i="33"/>
  <c r="E448" i="33" s="1"/>
  <c r="C447" i="33"/>
  <c r="E447" i="33" s="1"/>
  <c r="C446" i="33"/>
  <c r="E446" i="33" s="1"/>
  <c r="C445" i="33"/>
  <c r="C444" i="33"/>
  <c r="C443" i="33"/>
  <c r="C442" i="33"/>
  <c r="C441" i="33"/>
  <c r="E441" i="33" s="1"/>
  <c r="C440" i="33"/>
  <c r="E440" i="33" s="1"/>
  <c r="C439" i="33"/>
  <c r="E439" i="33" s="1"/>
  <c r="C438" i="33"/>
  <c r="E438" i="33" s="1"/>
  <c r="C437" i="33"/>
  <c r="C436" i="33"/>
  <c r="C435" i="33"/>
  <c r="C434" i="33"/>
  <c r="C433" i="33"/>
  <c r="E433" i="33" s="1"/>
  <c r="C432" i="33"/>
  <c r="E432" i="33" s="1"/>
  <c r="C431" i="33"/>
  <c r="E431" i="33" s="1"/>
  <c r="C430" i="33"/>
  <c r="E430" i="33" s="1"/>
  <c r="C429" i="33"/>
  <c r="C428" i="33"/>
  <c r="C427" i="33"/>
  <c r="C426" i="33"/>
  <c r="C425" i="33"/>
  <c r="E425" i="33" s="1"/>
  <c r="C424" i="33"/>
  <c r="E424" i="33" s="1"/>
  <c r="C423" i="33"/>
  <c r="E423" i="33" s="1"/>
  <c r="C422" i="33"/>
  <c r="E422" i="33" s="1"/>
  <c r="C421" i="33"/>
  <c r="C420" i="33"/>
  <c r="C419" i="33"/>
  <c r="C418" i="33"/>
  <c r="C417" i="33"/>
  <c r="E417" i="33" s="1"/>
  <c r="C416" i="33"/>
  <c r="E416" i="33" s="1"/>
  <c r="C415" i="33"/>
  <c r="E415" i="33" s="1"/>
  <c r="C414" i="33"/>
  <c r="E414" i="33" s="1"/>
  <c r="C413" i="33"/>
  <c r="C412" i="33"/>
  <c r="C411" i="33"/>
  <c r="C410" i="33"/>
  <c r="C409" i="33"/>
  <c r="E409" i="33" s="1"/>
  <c r="C408" i="33"/>
  <c r="E408" i="33" s="1"/>
  <c r="C407" i="33"/>
  <c r="E407" i="33" s="1"/>
  <c r="C406" i="33"/>
  <c r="E406" i="33" s="1"/>
  <c r="C405" i="33"/>
  <c r="C404" i="33"/>
  <c r="C403" i="33"/>
  <c r="C402" i="33"/>
  <c r="C401" i="33"/>
  <c r="E401" i="33" s="1"/>
  <c r="C400" i="33"/>
  <c r="E400" i="33" s="1"/>
  <c r="C399" i="33"/>
  <c r="E399" i="33" s="1"/>
  <c r="C398" i="33"/>
  <c r="E398" i="33" s="1"/>
  <c r="C397" i="33"/>
  <c r="C396" i="33"/>
  <c r="C395" i="33"/>
  <c r="C394" i="33"/>
  <c r="C393" i="33"/>
  <c r="E393" i="33" s="1"/>
  <c r="C392" i="33"/>
  <c r="E392" i="33" s="1"/>
  <c r="C391" i="33"/>
  <c r="E391" i="33" s="1"/>
  <c r="C390" i="33"/>
  <c r="E390" i="33" s="1"/>
  <c r="C389" i="33"/>
  <c r="C388" i="33"/>
  <c r="C387" i="33"/>
  <c r="C386" i="33"/>
  <c r="C385" i="33"/>
  <c r="E385" i="33" s="1"/>
  <c r="C384" i="33"/>
  <c r="E384" i="33" s="1"/>
  <c r="C383" i="33"/>
  <c r="E383" i="33" s="1"/>
  <c r="C382" i="33"/>
  <c r="E382" i="33" s="1"/>
  <c r="C381" i="33"/>
  <c r="C380" i="33"/>
  <c r="C379" i="33"/>
  <c r="C378" i="33"/>
  <c r="C377" i="33"/>
  <c r="E377" i="33" s="1"/>
  <c r="C376" i="33"/>
  <c r="E376" i="33" s="1"/>
  <c r="C375" i="33"/>
  <c r="E375" i="33" s="1"/>
  <c r="C374" i="33"/>
  <c r="E374" i="33" s="1"/>
  <c r="C373" i="33"/>
  <c r="C372" i="33"/>
  <c r="C371" i="33"/>
  <c r="C370" i="33"/>
  <c r="C369" i="33"/>
  <c r="E369" i="33" s="1"/>
  <c r="C368" i="33"/>
  <c r="E368" i="33" s="1"/>
  <c r="C367" i="33"/>
  <c r="E367" i="33" s="1"/>
  <c r="C366" i="33"/>
  <c r="E366" i="33" s="1"/>
  <c r="C365" i="33"/>
  <c r="C364" i="33"/>
  <c r="C363" i="33"/>
  <c r="C362" i="33"/>
  <c r="C361" i="33"/>
  <c r="E361" i="33" s="1"/>
  <c r="C360" i="33"/>
  <c r="E360" i="33" s="1"/>
  <c r="C359" i="33"/>
  <c r="E359" i="33" s="1"/>
  <c r="C358" i="33"/>
  <c r="E358" i="33" s="1"/>
  <c r="C357" i="33"/>
  <c r="C356" i="33"/>
  <c r="C355" i="33"/>
  <c r="C354" i="33"/>
  <c r="C353" i="33"/>
  <c r="E353" i="33" s="1"/>
  <c r="C352" i="33"/>
  <c r="E352" i="33" s="1"/>
  <c r="C351" i="33"/>
  <c r="C350" i="33"/>
  <c r="E350" i="33" s="1"/>
  <c r="C349" i="33"/>
  <c r="C348" i="33"/>
  <c r="C347" i="33"/>
  <c r="C346" i="33"/>
  <c r="C345" i="33"/>
  <c r="E345" i="33" s="1"/>
  <c r="C344" i="33"/>
  <c r="C343" i="33"/>
  <c r="C342" i="33"/>
  <c r="E342" i="33" s="1"/>
  <c r="C341" i="33"/>
  <c r="C340" i="33"/>
  <c r="C339" i="33"/>
  <c r="C338" i="33"/>
  <c r="C337" i="33"/>
  <c r="E337" i="33" s="1"/>
  <c r="C336" i="33"/>
  <c r="C335" i="33"/>
  <c r="C334" i="33"/>
  <c r="E334" i="33" s="1"/>
  <c r="C333" i="33"/>
  <c r="C332" i="33"/>
  <c r="C331" i="33"/>
  <c r="C330" i="33"/>
  <c r="C329" i="33"/>
  <c r="E329" i="33" s="1"/>
  <c r="C328" i="33"/>
  <c r="C327" i="33"/>
  <c r="C326" i="33"/>
  <c r="E326" i="33" s="1"/>
  <c r="C325" i="33"/>
  <c r="C324" i="33"/>
  <c r="C323" i="33"/>
  <c r="C322" i="33"/>
  <c r="C321" i="33"/>
  <c r="E321" i="33" s="1"/>
  <c r="C320" i="33"/>
  <c r="C319" i="33"/>
  <c r="C318" i="33"/>
  <c r="E318" i="33" s="1"/>
  <c r="C317" i="33"/>
  <c r="C316" i="33"/>
  <c r="C315" i="33"/>
  <c r="C314" i="33"/>
  <c r="C313" i="33"/>
  <c r="E313" i="33" s="1"/>
  <c r="C312" i="33"/>
  <c r="C311" i="33"/>
  <c r="C310" i="33"/>
  <c r="E310" i="33" s="1"/>
  <c r="C309" i="33"/>
  <c r="C308" i="33"/>
  <c r="C307" i="33"/>
  <c r="C306" i="33"/>
  <c r="C305" i="33"/>
  <c r="E305" i="33" s="1"/>
  <c r="C304" i="33"/>
  <c r="C303" i="33"/>
  <c r="C302" i="33"/>
  <c r="E302" i="33" s="1"/>
  <c r="C301" i="33"/>
  <c r="C300" i="33"/>
  <c r="C299" i="33"/>
  <c r="C298" i="33"/>
  <c r="C297" i="33"/>
  <c r="E297" i="33" s="1"/>
  <c r="C296" i="33"/>
  <c r="C295" i="33"/>
  <c r="C294" i="33"/>
  <c r="E294" i="33" s="1"/>
  <c r="C293" i="33"/>
  <c r="C292" i="33"/>
  <c r="C291" i="33"/>
  <c r="C290" i="33"/>
  <c r="C289" i="33"/>
  <c r="E289" i="33" s="1"/>
  <c r="C288" i="33"/>
  <c r="C287" i="33"/>
  <c r="C286" i="33"/>
  <c r="E286" i="33" s="1"/>
  <c r="C285" i="33"/>
  <c r="C284" i="33"/>
  <c r="C283" i="33"/>
  <c r="C282" i="33"/>
  <c r="C281" i="33"/>
  <c r="E281" i="33" s="1"/>
  <c r="C280" i="33"/>
  <c r="C279" i="33"/>
  <c r="C278" i="33"/>
  <c r="E278" i="33" s="1"/>
  <c r="C277" i="33"/>
  <c r="C276" i="33"/>
  <c r="C275" i="33"/>
  <c r="C274" i="33"/>
  <c r="C273" i="33"/>
  <c r="E273" i="33" s="1"/>
  <c r="C272" i="33"/>
  <c r="C271" i="33"/>
  <c r="C270" i="33"/>
  <c r="E270" i="33" s="1"/>
  <c r="C269" i="33"/>
  <c r="C268" i="33"/>
  <c r="C267" i="33"/>
  <c r="C266" i="33"/>
  <c r="C265" i="33"/>
  <c r="E265" i="33" s="1"/>
  <c r="C264" i="33"/>
  <c r="C263" i="33"/>
  <c r="C262" i="33"/>
  <c r="C261" i="33"/>
  <c r="C260" i="33"/>
  <c r="C259" i="33"/>
  <c r="C258" i="33"/>
  <c r="C257" i="33"/>
  <c r="E257" i="33" s="1"/>
  <c r="C256" i="33"/>
  <c r="C255" i="33"/>
  <c r="C254" i="33"/>
  <c r="C253" i="33"/>
  <c r="C252" i="33"/>
  <c r="C251" i="33"/>
  <c r="C250" i="33"/>
  <c r="C249" i="33"/>
  <c r="E249" i="33" s="1"/>
  <c r="C248" i="33"/>
  <c r="C247" i="33"/>
  <c r="C246" i="33"/>
  <c r="C245" i="33"/>
  <c r="C244" i="33"/>
  <c r="C243" i="33"/>
  <c r="C242" i="33"/>
  <c r="C241" i="33"/>
  <c r="E241" i="33" s="1"/>
  <c r="C240" i="33"/>
  <c r="C239" i="33"/>
  <c r="C238" i="33"/>
  <c r="C237" i="33"/>
  <c r="C236" i="33"/>
  <c r="C235" i="33"/>
  <c r="C234" i="33"/>
  <c r="C233" i="33"/>
  <c r="E233" i="33" s="1"/>
  <c r="C232" i="33"/>
  <c r="C231" i="33"/>
  <c r="C230" i="33"/>
  <c r="C229" i="33"/>
  <c r="C228" i="33"/>
  <c r="C227" i="33"/>
  <c r="C226" i="33"/>
  <c r="C225" i="33"/>
  <c r="E225" i="33" s="1"/>
  <c r="C224" i="33"/>
  <c r="C223" i="33"/>
  <c r="C222" i="33"/>
  <c r="C221" i="33"/>
  <c r="C220" i="33"/>
  <c r="C219" i="33"/>
  <c r="C218" i="33"/>
  <c r="C217" i="33"/>
  <c r="E217" i="33" s="1"/>
  <c r="C216" i="33"/>
  <c r="C215" i="33"/>
  <c r="C214" i="33"/>
  <c r="C213" i="33"/>
  <c r="C212" i="33"/>
  <c r="C211" i="33"/>
  <c r="C210" i="33"/>
  <c r="C209" i="33"/>
  <c r="E209" i="33" s="1"/>
  <c r="C208" i="33"/>
  <c r="C207" i="33"/>
  <c r="C206" i="33"/>
  <c r="C205" i="33"/>
  <c r="C204" i="33"/>
  <c r="C203" i="33"/>
  <c r="C202" i="33"/>
  <c r="C201" i="33"/>
  <c r="E201" i="33" s="1"/>
  <c r="C200" i="33"/>
  <c r="C199" i="33"/>
  <c r="C198" i="33"/>
  <c r="C197" i="33"/>
  <c r="C196" i="33"/>
  <c r="C195" i="33"/>
  <c r="C194" i="33"/>
  <c r="C193" i="33"/>
  <c r="E193" i="33" s="1"/>
  <c r="C192" i="33"/>
  <c r="C191" i="33"/>
  <c r="C190" i="33"/>
  <c r="C189" i="33"/>
  <c r="C188" i="33"/>
  <c r="C187" i="33"/>
  <c r="C186" i="33"/>
  <c r="C185" i="33"/>
  <c r="E185" i="33" s="1"/>
  <c r="C184" i="33"/>
  <c r="C183" i="33"/>
  <c r="C182" i="33"/>
  <c r="C181" i="33"/>
  <c r="C180" i="33"/>
  <c r="C179" i="33"/>
  <c r="C178" i="33"/>
  <c r="C177" i="33"/>
  <c r="E177" i="33" s="1"/>
  <c r="C176" i="33"/>
  <c r="C175" i="33"/>
  <c r="C174" i="33"/>
  <c r="C173" i="33"/>
  <c r="C172" i="33"/>
  <c r="C171" i="33"/>
  <c r="C170" i="33"/>
  <c r="C169" i="33"/>
  <c r="E169" i="33" s="1"/>
  <c r="C168" i="33"/>
  <c r="C167" i="33"/>
  <c r="C166" i="33"/>
  <c r="C165" i="33"/>
  <c r="C164" i="33"/>
  <c r="C163" i="33"/>
  <c r="C162" i="33"/>
  <c r="C161" i="33"/>
  <c r="E161" i="33" s="1"/>
  <c r="C160" i="33"/>
  <c r="C159" i="33"/>
  <c r="C158" i="33"/>
  <c r="C157" i="33"/>
  <c r="C156" i="33"/>
  <c r="C155" i="33"/>
  <c r="C154" i="33"/>
  <c r="C153" i="33"/>
  <c r="E153" i="33" s="1"/>
  <c r="C152" i="33"/>
  <c r="C151" i="33"/>
  <c r="C150" i="33"/>
  <c r="C149" i="33"/>
  <c r="C148" i="33"/>
  <c r="C147" i="33"/>
  <c r="C146" i="33"/>
  <c r="C145" i="33"/>
  <c r="E145" i="33" s="1"/>
  <c r="C144" i="33"/>
  <c r="C143" i="33"/>
  <c r="C142" i="33"/>
  <c r="C141" i="33"/>
  <c r="C140" i="33"/>
  <c r="C139" i="33"/>
  <c r="C138" i="33"/>
  <c r="C137" i="33"/>
  <c r="E137" i="33" s="1"/>
  <c r="C136" i="33"/>
  <c r="C135" i="33"/>
  <c r="C134" i="33"/>
  <c r="C133" i="33"/>
  <c r="C132" i="33"/>
  <c r="C131" i="33"/>
  <c r="C130" i="33"/>
  <c r="C129" i="33"/>
  <c r="E129" i="33" s="1"/>
  <c r="C128" i="33"/>
  <c r="C127" i="33"/>
  <c r="C126" i="33"/>
  <c r="C125" i="33"/>
  <c r="C124" i="33"/>
  <c r="C123" i="33"/>
  <c r="C122" i="33"/>
  <c r="C121" i="33"/>
  <c r="E121" i="33" s="1"/>
  <c r="C120" i="33"/>
  <c r="C119" i="33"/>
  <c r="C118" i="33"/>
  <c r="C117" i="33"/>
  <c r="C116" i="33"/>
  <c r="C115" i="33"/>
  <c r="C114" i="33"/>
  <c r="C113" i="33"/>
  <c r="E113" i="33" s="1"/>
  <c r="C112" i="33"/>
  <c r="C111" i="33"/>
  <c r="C110" i="33"/>
  <c r="C109" i="33"/>
  <c r="C108" i="33"/>
  <c r="C107" i="33"/>
  <c r="C106" i="33"/>
  <c r="C105" i="33"/>
  <c r="E105" i="33" s="1"/>
  <c r="C104" i="33"/>
  <c r="C103" i="33"/>
  <c r="C102" i="33"/>
  <c r="C101" i="33"/>
  <c r="C100" i="33"/>
  <c r="C99" i="33"/>
  <c r="C98" i="33"/>
  <c r="C97" i="33"/>
  <c r="E97" i="33" s="1"/>
  <c r="C96" i="33"/>
  <c r="C95" i="33"/>
  <c r="C94" i="33"/>
  <c r="C93" i="33"/>
  <c r="C92" i="33"/>
  <c r="C91" i="33"/>
  <c r="C90" i="33"/>
  <c r="C89" i="33"/>
  <c r="E89" i="33" s="1"/>
  <c r="C88" i="33"/>
  <c r="C87" i="33"/>
  <c r="C86" i="33"/>
  <c r="C85" i="33"/>
  <c r="C84" i="33"/>
  <c r="C83" i="33"/>
  <c r="C82" i="33"/>
  <c r="C81" i="33"/>
  <c r="E81" i="33" s="1"/>
  <c r="C80" i="33"/>
  <c r="C79" i="33"/>
  <c r="C78" i="33"/>
  <c r="C77" i="33"/>
  <c r="C76" i="33"/>
  <c r="C75" i="33"/>
  <c r="C74" i="33"/>
  <c r="C73" i="33"/>
  <c r="E73" i="33" s="1"/>
  <c r="C72" i="33"/>
  <c r="C71" i="33"/>
  <c r="C70" i="33"/>
  <c r="C69" i="33"/>
  <c r="C68" i="33"/>
  <c r="C67" i="33"/>
  <c r="C66" i="33"/>
  <c r="C65" i="33"/>
  <c r="E65" i="33" s="1"/>
  <c r="C64" i="33"/>
  <c r="C63" i="33"/>
  <c r="C62" i="33"/>
  <c r="C61" i="33"/>
  <c r="C60" i="33"/>
  <c r="C59" i="33"/>
  <c r="C58" i="33"/>
  <c r="C57" i="33"/>
  <c r="E57" i="33" s="1"/>
  <c r="C56" i="33"/>
  <c r="C55" i="33"/>
  <c r="C54" i="33"/>
  <c r="C53" i="33"/>
  <c r="C52" i="33"/>
  <c r="C51" i="33"/>
  <c r="C50" i="33"/>
  <c r="C49" i="33"/>
  <c r="E49" i="33" s="1"/>
  <c r="C48" i="33"/>
  <c r="C47" i="33"/>
  <c r="C46" i="33"/>
  <c r="C45" i="33"/>
  <c r="C44" i="33"/>
  <c r="C43" i="33"/>
  <c r="C42" i="33"/>
  <c r="C41" i="33"/>
  <c r="E41" i="33" s="1"/>
  <c r="C40" i="33"/>
  <c r="C39" i="33"/>
  <c r="C38" i="33"/>
  <c r="C37" i="33"/>
  <c r="C36" i="33"/>
  <c r="C35" i="33"/>
  <c r="C34" i="33"/>
  <c r="C33" i="33"/>
  <c r="E33" i="33" s="1"/>
  <c r="C32" i="33"/>
  <c r="C31" i="33"/>
  <c r="C30" i="33"/>
  <c r="C29" i="33"/>
  <c r="C28" i="33"/>
  <c r="C27" i="33"/>
  <c r="C26" i="33"/>
  <c r="C25" i="33"/>
  <c r="E25" i="33" s="1"/>
  <c r="C24" i="33"/>
  <c r="C23" i="33"/>
  <c r="C22" i="33"/>
  <c r="C21" i="33"/>
  <c r="C20" i="33"/>
  <c r="C19" i="33"/>
  <c r="C18" i="33"/>
  <c r="C17" i="33"/>
  <c r="E17" i="33" s="1"/>
  <c r="C16" i="33"/>
  <c r="C15" i="33"/>
  <c r="D558" i="33" l="1"/>
  <c r="D559" i="33"/>
  <c r="D556" i="33"/>
  <c r="E18" i="33"/>
  <c r="D18" i="33"/>
  <c r="E26" i="33"/>
  <c r="D26" i="33"/>
  <c r="E34" i="33"/>
  <c r="D34" i="33"/>
  <c r="E42" i="33"/>
  <c r="D42" i="33"/>
  <c r="E50" i="33"/>
  <c r="D50" i="33"/>
  <c r="E58" i="33"/>
  <c r="D58" i="33"/>
  <c r="E66" i="33"/>
  <c r="D66" i="33"/>
  <c r="E74" i="33"/>
  <c r="D74" i="33"/>
  <c r="E82" i="33"/>
  <c r="D82" i="33"/>
  <c r="E90" i="33"/>
  <c r="D90" i="33"/>
  <c r="E98" i="33"/>
  <c r="D98" i="33"/>
  <c r="E106" i="33"/>
  <c r="D106" i="33"/>
  <c r="E114" i="33"/>
  <c r="D114" i="33"/>
  <c r="E122" i="33"/>
  <c r="D122" i="33"/>
  <c r="E130" i="33"/>
  <c r="D130" i="33"/>
  <c r="E138" i="33"/>
  <c r="D138" i="33"/>
  <c r="E146" i="33"/>
  <c r="D146" i="33"/>
  <c r="E154" i="33"/>
  <c r="D154" i="33"/>
  <c r="E162" i="33"/>
  <c r="D162" i="33"/>
  <c r="E170" i="33"/>
  <c r="D170" i="33"/>
  <c r="E178" i="33"/>
  <c r="D178" i="33"/>
  <c r="E186" i="33"/>
  <c r="D186" i="33"/>
  <c r="E194" i="33"/>
  <c r="D194" i="33"/>
  <c r="E202" i="33"/>
  <c r="D202" i="33"/>
  <c r="E210" i="33"/>
  <c r="D210" i="33"/>
  <c r="E218" i="33"/>
  <c r="D218" i="33"/>
  <c r="E226" i="33"/>
  <c r="D226" i="33"/>
  <c r="E234" i="33"/>
  <c r="D234" i="33"/>
  <c r="E242" i="33"/>
  <c r="D242" i="33"/>
  <c r="E250" i="33"/>
  <c r="D250" i="33"/>
  <c r="E258" i="33"/>
  <c r="D258" i="33"/>
  <c r="E266" i="33"/>
  <c r="D266" i="33"/>
  <c r="E274" i="33"/>
  <c r="D274" i="33"/>
  <c r="E282" i="33"/>
  <c r="D282" i="33"/>
  <c r="E290" i="33"/>
  <c r="D290" i="33"/>
  <c r="E298" i="33"/>
  <c r="D298" i="33"/>
  <c r="E306" i="33"/>
  <c r="D306" i="33"/>
  <c r="E314" i="33"/>
  <c r="D314" i="33"/>
  <c r="E322" i="33"/>
  <c r="D322" i="33"/>
  <c r="E330" i="33"/>
  <c r="D330" i="33"/>
  <c r="E338" i="33"/>
  <c r="D338" i="33"/>
  <c r="E346" i="33"/>
  <c r="D346" i="33"/>
  <c r="E354" i="33"/>
  <c r="D354" i="33"/>
  <c r="E362" i="33"/>
  <c r="D362" i="33"/>
  <c r="E370" i="33"/>
  <c r="D370" i="33"/>
  <c r="E378" i="33"/>
  <c r="D378" i="33"/>
  <c r="E386" i="33"/>
  <c r="D386" i="33"/>
  <c r="E394" i="33"/>
  <c r="D394" i="33"/>
  <c r="E402" i="33"/>
  <c r="D402" i="33"/>
  <c r="E410" i="33"/>
  <c r="D410" i="33"/>
  <c r="E418" i="33"/>
  <c r="D418" i="33"/>
  <c r="E426" i="33"/>
  <c r="D426" i="33"/>
  <c r="E434" i="33"/>
  <c r="D434" i="33"/>
  <c r="E442" i="33"/>
  <c r="D442" i="33"/>
  <c r="E450" i="33"/>
  <c r="D450" i="33"/>
  <c r="E458" i="33"/>
  <c r="D458" i="33"/>
  <c r="E466" i="33"/>
  <c r="D466" i="33"/>
  <c r="E474" i="33"/>
  <c r="D474" i="33"/>
  <c r="E482" i="33"/>
  <c r="D482" i="33"/>
  <c r="E490" i="33"/>
  <c r="D490" i="33"/>
  <c r="E498" i="33"/>
  <c r="D498" i="33"/>
  <c r="E506" i="33"/>
  <c r="D506" i="33"/>
  <c r="E514" i="33"/>
  <c r="D514" i="33"/>
  <c r="E522" i="33"/>
  <c r="D522" i="33"/>
  <c r="E530" i="33"/>
  <c r="D530" i="33"/>
  <c r="E538" i="33"/>
  <c r="D538" i="33"/>
  <c r="E546" i="33"/>
  <c r="D546" i="33"/>
  <c r="D551" i="33"/>
  <c r="D542" i="33"/>
  <c r="D533" i="33"/>
  <c r="D521" i="33"/>
  <c r="D511" i="33"/>
  <c r="D501" i="33"/>
  <c r="D489" i="33"/>
  <c r="D479" i="33"/>
  <c r="D469" i="33"/>
  <c r="D457" i="33"/>
  <c r="D447" i="33"/>
  <c r="D431" i="33"/>
  <c r="D415" i="33"/>
  <c r="D399" i="33"/>
  <c r="D383" i="33"/>
  <c r="D367" i="33"/>
  <c r="D350" i="33"/>
  <c r="D318" i="33"/>
  <c r="D286" i="33"/>
  <c r="D241" i="33"/>
  <c r="D177" i="33"/>
  <c r="D113" i="33"/>
  <c r="D49" i="33"/>
  <c r="E19" i="33"/>
  <c r="D19" i="33"/>
  <c r="E27" i="33"/>
  <c r="D27" i="33"/>
  <c r="E35" i="33"/>
  <c r="D35" i="33"/>
  <c r="E43" i="33"/>
  <c r="D43" i="33"/>
  <c r="E51" i="33"/>
  <c r="D51" i="33"/>
  <c r="E59" i="33"/>
  <c r="D59" i="33"/>
  <c r="E67" i="33"/>
  <c r="D67" i="33"/>
  <c r="E75" i="33"/>
  <c r="D75" i="33"/>
  <c r="E83" i="33"/>
  <c r="D83" i="33"/>
  <c r="E91" i="33"/>
  <c r="D91" i="33"/>
  <c r="E99" i="33"/>
  <c r="D99" i="33"/>
  <c r="E107" i="33"/>
  <c r="D107" i="33"/>
  <c r="E115" i="33"/>
  <c r="D115" i="33"/>
  <c r="E123" i="33"/>
  <c r="D123" i="33"/>
  <c r="E131" i="33"/>
  <c r="D131" i="33"/>
  <c r="E139" i="33"/>
  <c r="D139" i="33"/>
  <c r="E147" i="33"/>
  <c r="D147" i="33"/>
  <c r="E155" i="33"/>
  <c r="D155" i="33"/>
  <c r="E163" i="33"/>
  <c r="D163" i="33"/>
  <c r="E171" i="33"/>
  <c r="D171" i="33"/>
  <c r="E179" i="33"/>
  <c r="D179" i="33"/>
  <c r="E187" i="33"/>
  <c r="D187" i="33"/>
  <c r="E195" i="33"/>
  <c r="D195" i="33"/>
  <c r="E203" i="33"/>
  <c r="D203" i="33"/>
  <c r="E211" i="33"/>
  <c r="D211" i="33"/>
  <c r="E219" i="33"/>
  <c r="D219" i="33"/>
  <c r="E227" i="33"/>
  <c r="D227" i="33"/>
  <c r="E235" i="33"/>
  <c r="D235" i="33"/>
  <c r="E243" i="33"/>
  <c r="D243" i="33"/>
  <c r="E251" i="33"/>
  <c r="D251" i="33"/>
  <c r="E259" i="33"/>
  <c r="D259" i="33"/>
  <c r="E267" i="33"/>
  <c r="D267" i="33"/>
  <c r="E275" i="33"/>
  <c r="D275" i="33"/>
  <c r="E283" i="33"/>
  <c r="D283" i="33"/>
  <c r="E291" i="33"/>
  <c r="D291" i="33"/>
  <c r="E299" i="33"/>
  <c r="D299" i="33"/>
  <c r="E307" i="33"/>
  <c r="D307" i="33"/>
  <c r="E315" i="33"/>
  <c r="D315" i="33"/>
  <c r="E323" i="33"/>
  <c r="D323" i="33"/>
  <c r="E331" i="33"/>
  <c r="D331" i="33"/>
  <c r="E339" i="33"/>
  <c r="D339" i="33"/>
  <c r="E347" i="33"/>
  <c r="D347" i="33"/>
  <c r="E355" i="33"/>
  <c r="D355" i="33"/>
  <c r="E363" i="33"/>
  <c r="D363" i="33"/>
  <c r="E371" i="33"/>
  <c r="D371" i="33"/>
  <c r="E379" i="33"/>
  <c r="D379" i="33"/>
  <c r="E387" i="33"/>
  <c r="D387" i="33"/>
  <c r="E395" i="33"/>
  <c r="D395" i="33"/>
  <c r="E403" i="33"/>
  <c r="D403" i="33"/>
  <c r="E411" i="33"/>
  <c r="D411" i="33"/>
  <c r="E419" i="33"/>
  <c r="D419" i="33"/>
  <c r="E427" i="33"/>
  <c r="D427" i="33"/>
  <c r="E435" i="33"/>
  <c r="D435" i="33"/>
  <c r="E443" i="33"/>
  <c r="D443" i="33"/>
  <c r="E451" i="33"/>
  <c r="D451" i="33"/>
  <c r="E459" i="33"/>
  <c r="D459" i="33"/>
  <c r="E467" i="33"/>
  <c r="D467" i="33"/>
  <c r="E475" i="33"/>
  <c r="D475" i="33"/>
  <c r="E483" i="33"/>
  <c r="D483" i="33"/>
  <c r="E491" i="33"/>
  <c r="D491" i="33"/>
  <c r="E499" i="33"/>
  <c r="D499" i="33"/>
  <c r="E507" i="33"/>
  <c r="D507" i="33"/>
  <c r="E515" i="33"/>
  <c r="D515" i="33"/>
  <c r="E523" i="33"/>
  <c r="D523" i="33"/>
  <c r="E531" i="33"/>
  <c r="D531" i="33"/>
  <c r="D550" i="33"/>
  <c r="D541" i="33"/>
  <c r="D532" i="33"/>
  <c r="D520" i="33"/>
  <c r="D510" i="33"/>
  <c r="D500" i="33"/>
  <c r="D488" i="33"/>
  <c r="D478" i="33"/>
  <c r="D468" i="33"/>
  <c r="D456" i="33"/>
  <c r="D446" i="33"/>
  <c r="D430" i="33"/>
  <c r="D414" i="33"/>
  <c r="D398" i="33"/>
  <c r="D382" i="33"/>
  <c r="D366" i="33"/>
  <c r="D345" i="33"/>
  <c r="D313" i="33"/>
  <c r="D281" i="33"/>
  <c r="D233" i="33"/>
  <c r="D169" i="33"/>
  <c r="D105" i="33"/>
  <c r="D41" i="33"/>
  <c r="E20" i="33"/>
  <c r="D20" i="33"/>
  <c r="E28" i="33"/>
  <c r="D28" i="33"/>
  <c r="E36" i="33"/>
  <c r="D36" i="33"/>
  <c r="E44" i="33"/>
  <c r="D44" i="33"/>
  <c r="E52" i="33"/>
  <c r="D52" i="33"/>
  <c r="E60" i="33"/>
  <c r="D60" i="33"/>
  <c r="E68" i="33"/>
  <c r="D68" i="33"/>
  <c r="E76" i="33"/>
  <c r="D76" i="33"/>
  <c r="E84" i="33"/>
  <c r="D84" i="33"/>
  <c r="E92" i="33"/>
  <c r="D92" i="33"/>
  <c r="E100" i="33"/>
  <c r="D100" i="33"/>
  <c r="E108" i="33"/>
  <c r="D108" i="33"/>
  <c r="E116" i="33"/>
  <c r="D116" i="33"/>
  <c r="E124" i="33"/>
  <c r="D124" i="33"/>
  <c r="E132" i="33"/>
  <c r="D132" i="33"/>
  <c r="E140" i="33"/>
  <c r="D140" i="33"/>
  <c r="E148" i="33"/>
  <c r="D148" i="33"/>
  <c r="E156" i="33"/>
  <c r="D156" i="33"/>
  <c r="E164" i="33"/>
  <c r="D164" i="33"/>
  <c r="E172" i="33"/>
  <c r="D172" i="33"/>
  <c r="E180" i="33"/>
  <c r="D180" i="33"/>
  <c r="E188" i="33"/>
  <c r="D188" i="33"/>
  <c r="E196" i="33"/>
  <c r="D196" i="33"/>
  <c r="E204" i="33"/>
  <c r="D204" i="33"/>
  <c r="E212" i="33"/>
  <c r="D212" i="33"/>
  <c r="E220" i="33"/>
  <c r="D220" i="33"/>
  <c r="E228" i="33"/>
  <c r="D228" i="33"/>
  <c r="E236" i="33"/>
  <c r="D236" i="33"/>
  <c r="E244" i="33"/>
  <c r="D244" i="33"/>
  <c r="E252" i="33"/>
  <c r="D252" i="33"/>
  <c r="E260" i="33"/>
  <c r="D260" i="33"/>
  <c r="E268" i="33"/>
  <c r="D268" i="33"/>
  <c r="E276" i="33"/>
  <c r="D276" i="33"/>
  <c r="E284" i="33"/>
  <c r="D284" i="33"/>
  <c r="E292" i="33"/>
  <c r="D292" i="33"/>
  <c r="E300" i="33"/>
  <c r="D300" i="33"/>
  <c r="E308" i="33"/>
  <c r="D308" i="33"/>
  <c r="E316" i="33"/>
  <c r="D316" i="33"/>
  <c r="E324" i="33"/>
  <c r="D324" i="33"/>
  <c r="E332" i="33"/>
  <c r="D332" i="33"/>
  <c r="E340" i="33"/>
  <c r="D340" i="33"/>
  <c r="E348" i="33"/>
  <c r="D348" i="33"/>
  <c r="E356" i="33"/>
  <c r="D356" i="33"/>
  <c r="E364" i="33"/>
  <c r="D364" i="33"/>
  <c r="E372" i="33"/>
  <c r="D372" i="33"/>
  <c r="E380" i="33"/>
  <c r="D380" i="33"/>
  <c r="E388" i="33"/>
  <c r="D388" i="33"/>
  <c r="E396" i="33"/>
  <c r="D396" i="33"/>
  <c r="E404" i="33"/>
  <c r="D404" i="33"/>
  <c r="E412" i="33"/>
  <c r="D412" i="33"/>
  <c r="E420" i="33"/>
  <c r="D420" i="33"/>
  <c r="E428" i="33"/>
  <c r="D428" i="33"/>
  <c r="E436" i="33"/>
  <c r="D436" i="33"/>
  <c r="E444" i="33"/>
  <c r="D444" i="33"/>
  <c r="D557" i="33"/>
  <c r="D549" i="33"/>
  <c r="D540" i="33"/>
  <c r="D529" i="33"/>
  <c r="D519" i="33"/>
  <c r="D509" i="33"/>
  <c r="D497" i="33"/>
  <c r="D487" i="33"/>
  <c r="D477" i="33"/>
  <c r="D465" i="33"/>
  <c r="D455" i="33"/>
  <c r="D441" i="33"/>
  <c r="D425" i="33"/>
  <c r="D409" i="33"/>
  <c r="D393" i="33"/>
  <c r="D377" i="33"/>
  <c r="D361" i="33"/>
  <c r="D342" i="33"/>
  <c r="D310" i="33"/>
  <c r="D278" i="33"/>
  <c r="D225" i="33"/>
  <c r="D161" i="33"/>
  <c r="D97" i="33"/>
  <c r="D33" i="33"/>
  <c r="E21" i="33"/>
  <c r="D21" i="33"/>
  <c r="E29" i="33"/>
  <c r="D29" i="33"/>
  <c r="E37" i="33"/>
  <c r="D37" i="33"/>
  <c r="E45" i="33"/>
  <c r="D45" i="33"/>
  <c r="E53" i="33"/>
  <c r="D53" i="33"/>
  <c r="E61" i="33"/>
  <c r="D61" i="33"/>
  <c r="E69" i="33"/>
  <c r="D69" i="33"/>
  <c r="E77" i="33"/>
  <c r="D77" i="33"/>
  <c r="E85" i="33"/>
  <c r="D85" i="33"/>
  <c r="E93" i="33"/>
  <c r="D93" i="33"/>
  <c r="E101" i="33"/>
  <c r="D101" i="33"/>
  <c r="E109" i="33"/>
  <c r="D109" i="33"/>
  <c r="E117" i="33"/>
  <c r="D117" i="33"/>
  <c r="E125" i="33"/>
  <c r="D125" i="33"/>
  <c r="E133" i="33"/>
  <c r="D133" i="33"/>
  <c r="E141" i="33"/>
  <c r="D141" i="33"/>
  <c r="E149" i="33"/>
  <c r="D149" i="33"/>
  <c r="E157" i="33"/>
  <c r="D157" i="33"/>
  <c r="E165" i="33"/>
  <c r="D165" i="33"/>
  <c r="E173" i="33"/>
  <c r="D173" i="33"/>
  <c r="E181" i="33"/>
  <c r="D181" i="33"/>
  <c r="E189" i="33"/>
  <c r="D189" i="33"/>
  <c r="E197" i="33"/>
  <c r="D197" i="33"/>
  <c r="E205" i="33"/>
  <c r="D205" i="33"/>
  <c r="E213" i="33"/>
  <c r="D213" i="33"/>
  <c r="E221" i="33"/>
  <c r="D221" i="33"/>
  <c r="E229" i="33"/>
  <c r="D229" i="33"/>
  <c r="E237" i="33"/>
  <c r="D237" i="33"/>
  <c r="E245" i="33"/>
  <c r="D245" i="33"/>
  <c r="E253" i="33"/>
  <c r="D253" i="33"/>
  <c r="E261" i="33"/>
  <c r="D261" i="33"/>
  <c r="E269" i="33"/>
  <c r="D269" i="33"/>
  <c r="E277" i="33"/>
  <c r="D277" i="33"/>
  <c r="E285" i="33"/>
  <c r="D285" i="33"/>
  <c r="E293" i="33"/>
  <c r="D293" i="33"/>
  <c r="E301" i="33"/>
  <c r="D301" i="33"/>
  <c r="E309" i="33"/>
  <c r="D309" i="33"/>
  <c r="E317" i="33"/>
  <c r="D317" i="33"/>
  <c r="E325" i="33"/>
  <c r="D325" i="33"/>
  <c r="E333" i="33"/>
  <c r="D333" i="33"/>
  <c r="E341" i="33"/>
  <c r="D341" i="33"/>
  <c r="E349" i="33"/>
  <c r="D349" i="33"/>
  <c r="E357" i="33"/>
  <c r="D357" i="33"/>
  <c r="E365" i="33"/>
  <c r="D365" i="33"/>
  <c r="E373" i="33"/>
  <c r="D373" i="33"/>
  <c r="E381" i="33"/>
  <c r="D381" i="33"/>
  <c r="E389" i="33"/>
  <c r="D389" i="33"/>
  <c r="E397" i="33"/>
  <c r="D397" i="33"/>
  <c r="E405" i="33"/>
  <c r="D405" i="33"/>
  <c r="E413" i="33"/>
  <c r="D413" i="33"/>
  <c r="E421" i="33"/>
  <c r="D421" i="33"/>
  <c r="E429" i="33"/>
  <c r="D429" i="33"/>
  <c r="E437" i="33"/>
  <c r="D437" i="33"/>
  <c r="E445" i="33"/>
  <c r="D445" i="33"/>
  <c r="D548" i="33"/>
  <c r="D539" i="33"/>
  <c r="D528" i="33"/>
  <c r="D518" i="33"/>
  <c r="D508" i="33"/>
  <c r="D496" i="33"/>
  <c r="D486" i="33"/>
  <c r="D476" i="33"/>
  <c r="D464" i="33"/>
  <c r="D454" i="33"/>
  <c r="D440" i="33"/>
  <c r="D424" i="33"/>
  <c r="D408" i="33"/>
  <c r="D392" i="33"/>
  <c r="D376" i="33"/>
  <c r="D360" i="33"/>
  <c r="D337" i="33"/>
  <c r="D305" i="33"/>
  <c r="D273" i="33"/>
  <c r="D217" i="33"/>
  <c r="D153" i="33"/>
  <c r="D89" i="33"/>
  <c r="D25" i="33"/>
  <c r="E30" i="33"/>
  <c r="D30" i="33"/>
  <c r="E54" i="33"/>
  <c r="D54" i="33"/>
  <c r="E70" i="33"/>
  <c r="D70" i="33"/>
  <c r="E94" i="33"/>
  <c r="D94" i="33"/>
  <c r="E110" i="33"/>
  <c r="D110" i="33"/>
  <c r="E126" i="33"/>
  <c r="D126" i="33"/>
  <c r="E142" i="33"/>
  <c r="D142" i="33"/>
  <c r="E166" i="33"/>
  <c r="D166" i="33"/>
  <c r="E182" i="33"/>
  <c r="D182" i="33"/>
  <c r="E198" i="33"/>
  <c r="D198" i="33"/>
  <c r="E214" i="33"/>
  <c r="D214" i="33"/>
  <c r="E222" i="33"/>
  <c r="D222" i="33"/>
  <c r="E238" i="33"/>
  <c r="D238" i="33"/>
  <c r="E246" i="33"/>
  <c r="D246" i="33"/>
  <c r="E254" i="33"/>
  <c r="D254" i="33"/>
  <c r="E262" i="33"/>
  <c r="D262" i="33"/>
  <c r="D555" i="33"/>
  <c r="D547" i="33"/>
  <c r="D537" i="33"/>
  <c r="D527" i="33"/>
  <c r="D517" i="33"/>
  <c r="D505" i="33"/>
  <c r="D495" i="33"/>
  <c r="D485" i="33"/>
  <c r="D473" i="33"/>
  <c r="D463" i="33"/>
  <c r="D453" i="33"/>
  <c r="D439" i="33"/>
  <c r="D423" i="33"/>
  <c r="D407" i="33"/>
  <c r="D391" i="33"/>
  <c r="D375" i="33"/>
  <c r="D359" i="33"/>
  <c r="D334" i="33"/>
  <c r="D302" i="33"/>
  <c r="D270" i="33"/>
  <c r="D209" i="33"/>
  <c r="D145" i="33"/>
  <c r="D81" i="33"/>
  <c r="D17" i="33"/>
  <c r="E22" i="33"/>
  <c r="D22" i="33"/>
  <c r="E46" i="33"/>
  <c r="D46" i="33"/>
  <c r="E62" i="33"/>
  <c r="D62" i="33"/>
  <c r="E86" i="33"/>
  <c r="D86" i="33"/>
  <c r="E102" i="33"/>
  <c r="D102" i="33"/>
  <c r="E118" i="33"/>
  <c r="D118" i="33"/>
  <c r="E134" i="33"/>
  <c r="D134" i="33"/>
  <c r="E158" i="33"/>
  <c r="D158" i="33"/>
  <c r="E174" i="33"/>
  <c r="D174" i="33"/>
  <c r="E190" i="33"/>
  <c r="D190" i="33"/>
  <c r="E206" i="33"/>
  <c r="D206" i="33"/>
  <c r="E230" i="33"/>
  <c r="D230" i="33"/>
  <c r="E15" i="33"/>
  <c r="D15" i="33"/>
  <c r="E23" i="33"/>
  <c r="D23" i="33"/>
  <c r="E31" i="33"/>
  <c r="D31" i="33"/>
  <c r="E39" i="33"/>
  <c r="D39" i="33"/>
  <c r="E47" i="33"/>
  <c r="D47" i="33"/>
  <c r="E55" i="33"/>
  <c r="D55" i="33"/>
  <c r="E63" i="33"/>
  <c r="D63" i="33"/>
  <c r="E71" i="33"/>
  <c r="D71" i="33"/>
  <c r="E79" i="33"/>
  <c r="D79" i="33"/>
  <c r="E87" i="33"/>
  <c r="D87" i="33"/>
  <c r="E95" i="33"/>
  <c r="D95" i="33"/>
  <c r="E103" i="33"/>
  <c r="D103" i="33"/>
  <c r="E111" i="33"/>
  <c r="D111" i="33"/>
  <c r="E119" i="33"/>
  <c r="D119" i="33"/>
  <c r="E127" i="33"/>
  <c r="D127" i="33"/>
  <c r="E135" i="33"/>
  <c r="D135" i="33"/>
  <c r="E143" i="33"/>
  <c r="D143" i="33"/>
  <c r="E151" i="33"/>
  <c r="D151" i="33"/>
  <c r="E159" i="33"/>
  <c r="D159" i="33"/>
  <c r="E167" i="33"/>
  <c r="D167" i="33"/>
  <c r="E175" i="33"/>
  <c r="D175" i="33"/>
  <c r="E183" i="33"/>
  <c r="D183" i="33"/>
  <c r="E191" i="33"/>
  <c r="D191" i="33"/>
  <c r="E199" i="33"/>
  <c r="D199" i="33"/>
  <c r="E207" i="33"/>
  <c r="D207" i="33"/>
  <c r="E215" i="33"/>
  <c r="D215" i="33"/>
  <c r="E223" i="33"/>
  <c r="D223" i="33"/>
  <c r="E231" i="33"/>
  <c r="D231" i="33"/>
  <c r="E239" i="33"/>
  <c r="D239" i="33"/>
  <c r="E247" i="33"/>
  <c r="D247" i="33"/>
  <c r="E255" i="33"/>
  <c r="D255" i="33"/>
  <c r="E263" i="33"/>
  <c r="D263" i="33"/>
  <c r="E271" i="33"/>
  <c r="D271" i="33"/>
  <c r="E279" i="33"/>
  <c r="D279" i="33"/>
  <c r="E287" i="33"/>
  <c r="D287" i="33"/>
  <c r="E295" i="33"/>
  <c r="D295" i="33"/>
  <c r="E303" i="33"/>
  <c r="D303" i="33"/>
  <c r="E311" i="33"/>
  <c r="D311" i="33"/>
  <c r="E319" i="33"/>
  <c r="D319" i="33"/>
  <c r="E327" i="33"/>
  <c r="D327" i="33"/>
  <c r="E335" i="33"/>
  <c r="D335" i="33"/>
  <c r="E343" i="33"/>
  <c r="D343" i="33"/>
  <c r="E351" i="33"/>
  <c r="D351" i="33"/>
  <c r="D554" i="33"/>
  <c r="D545" i="33"/>
  <c r="D536" i="33"/>
  <c r="D526" i="33"/>
  <c r="D516" i="33"/>
  <c r="D504" i="33"/>
  <c r="D494" i="33"/>
  <c r="D484" i="33"/>
  <c r="D472" i="33"/>
  <c r="D462" i="33"/>
  <c r="D452" i="33"/>
  <c r="D438" i="33"/>
  <c r="D422" i="33"/>
  <c r="D406" i="33"/>
  <c r="D390" i="33"/>
  <c r="D374" i="33"/>
  <c r="D358" i="33"/>
  <c r="D329" i="33"/>
  <c r="D297" i="33"/>
  <c r="D265" i="33"/>
  <c r="D201" i="33"/>
  <c r="D137" i="33"/>
  <c r="D73" i="33"/>
  <c r="E38" i="33"/>
  <c r="D38" i="33"/>
  <c r="E78" i="33"/>
  <c r="D78" i="33"/>
  <c r="E150" i="33"/>
  <c r="D150" i="33"/>
  <c r="E16" i="33"/>
  <c r="D16" i="33"/>
  <c r="E24" i="33"/>
  <c r="D24" i="33"/>
  <c r="E32" i="33"/>
  <c r="D32" i="33"/>
  <c r="E40" i="33"/>
  <c r="D40" i="33"/>
  <c r="E48" i="33"/>
  <c r="D48" i="33"/>
  <c r="E56" i="33"/>
  <c r="D56" i="33"/>
  <c r="E64" i="33"/>
  <c r="D64" i="33"/>
  <c r="E72" i="33"/>
  <c r="D72" i="33"/>
  <c r="E80" i="33"/>
  <c r="D80" i="33"/>
  <c r="E88" i="33"/>
  <c r="D88" i="33"/>
  <c r="E96" i="33"/>
  <c r="D96" i="33"/>
  <c r="E104" i="33"/>
  <c r="D104" i="33"/>
  <c r="E112" i="33"/>
  <c r="D112" i="33"/>
  <c r="E120" i="33"/>
  <c r="D120" i="33"/>
  <c r="E128" i="33"/>
  <c r="D128" i="33"/>
  <c r="E136" i="33"/>
  <c r="D136" i="33"/>
  <c r="E144" i="33"/>
  <c r="D144" i="33"/>
  <c r="E152" i="33"/>
  <c r="D152" i="33"/>
  <c r="E160" i="33"/>
  <c r="D160" i="33"/>
  <c r="E168" i="33"/>
  <c r="D168" i="33"/>
  <c r="E176" i="33"/>
  <c r="D176" i="33"/>
  <c r="E184" i="33"/>
  <c r="D184" i="33"/>
  <c r="E192" i="33"/>
  <c r="D192" i="33"/>
  <c r="E200" i="33"/>
  <c r="D200" i="33"/>
  <c r="E208" i="33"/>
  <c r="D208" i="33"/>
  <c r="E216" i="33"/>
  <c r="D216" i="33"/>
  <c r="E224" i="33"/>
  <c r="D224" i="33"/>
  <c r="E232" i="33"/>
  <c r="D232" i="33"/>
  <c r="E240" i="33"/>
  <c r="D240" i="33"/>
  <c r="E248" i="33"/>
  <c r="D248" i="33"/>
  <c r="E256" i="33"/>
  <c r="D256" i="33"/>
  <c r="E264" i="33"/>
  <c r="D264" i="33"/>
  <c r="E272" i="33"/>
  <c r="D272" i="33"/>
  <c r="E280" i="33"/>
  <c r="D280" i="33"/>
  <c r="E288" i="33"/>
  <c r="D288" i="33"/>
  <c r="E296" i="33"/>
  <c r="D296" i="33"/>
  <c r="E304" i="33"/>
  <c r="D304" i="33"/>
  <c r="E312" i="33"/>
  <c r="D312" i="33"/>
  <c r="E320" i="33"/>
  <c r="D320" i="33"/>
  <c r="E328" i="33"/>
  <c r="D328" i="33"/>
  <c r="E336" i="33"/>
  <c r="D336" i="33"/>
  <c r="E344" i="33"/>
  <c r="D344" i="33"/>
  <c r="D553" i="33"/>
  <c r="D544" i="33"/>
  <c r="D535" i="33"/>
  <c r="D525" i="33"/>
  <c r="D513" i="33"/>
  <c r="D503" i="33"/>
  <c r="D493" i="33"/>
  <c r="D481" i="33"/>
  <c r="D471" i="33"/>
  <c r="D461" i="33"/>
  <c r="D449" i="33"/>
  <c r="D433" i="33"/>
  <c r="D417" i="33"/>
  <c r="D401" i="33"/>
  <c r="D385" i="33"/>
  <c r="D369" i="33"/>
  <c r="D353" i="33"/>
  <c r="D326" i="33"/>
  <c r="D294" i="33"/>
  <c r="D257" i="33"/>
  <c r="D193" i="33"/>
  <c r="D129" i="33"/>
  <c r="D65" i="33"/>
  <c r="D552" i="33"/>
  <c r="D543" i="33"/>
  <c r="D534" i="33"/>
  <c r="D524" i="33"/>
  <c r="D512" i="33"/>
  <c r="D502" i="33"/>
  <c r="D492" i="33"/>
  <c r="D480" i="33"/>
  <c r="D470" i="33"/>
  <c r="D460" i="33"/>
  <c r="D448" i="33"/>
  <c r="D432" i="33"/>
  <c r="D416" i="33"/>
  <c r="D400" i="33"/>
  <c r="D384" i="33"/>
  <c r="D368" i="33"/>
  <c r="D352" i="33"/>
  <c r="D321" i="33"/>
  <c r="D289" i="33"/>
  <c r="D249" i="33"/>
  <c r="D185" i="33"/>
  <c r="D121" i="33"/>
  <c r="D57" i="33"/>
  <c r="B5" i="2" l="1"/>
  <c r="B5" i="38" l="1"/>
  <c r="B5" i="37"/>
  <c r="B5" i="36"/>
  <c r="B5" i="43"/>
  <c r="B5" i="35"/>
  <c r="B5" i="40"/>
  <c r="B5" i="39"/>
  <c r="B5" i="42"/>
  <c r="B5" i="34"/>
  <c r="B5" i="41"/>
  <c r="L153" i="20"/>
  <c r="K153" i="20"/>
  <c r="J153" i="20"/>
  <c r="I153" i="20"/>
  <c r="H153" i="20"/>
  <c r="L88" i="20"/>
  <c r="K88" i="20"/>
  <c r="J88" i="20"/>
  <c r="I88" i="20"/>
  <c r="H88" i="20"/>
  <c r="I139" i="20"/>
  <c r="J139" i="20"/>
  <c r="K139" i="20"/>
  <c r="L139" i="20"/>
  <c r="H139" i="20"/>
  <c r="G203" i="20"/>
  <c r="G204" i="20"/>
  <c r="G150" i="20"/>
  <c r="G149" i="20"/>
  <c r="G148" i="20"/>
  <c r="G147" i="20"/>
  <c r="G146" i="20"/>
  <c r="G145" i="20"/>
  <c r="G144" i="20"/>
  <c r="G143" i="20"/>
  <c r="G142" i="20"/>
  <c r="G141" i="20"/>
  <c r="G140" i="20"/>
  <c r="A4" i="39" l="1"/>
  <c r="A7" i="39"/>
  <c r="A4" i="40"/>
  <c r="A7" i="40"/>
  <c r="A4" i="35"/>
  <c r="A7" i="35"/>
  <c r="A4" i="43"/>
  <c r="A7" i="43"/>
  <c r="A4" i="42"/>
  <c r="A7" i="42"/>
  <c r="A4" i="36"/>
  <c r="A7" i="36"/>
  <c r="A4" i="41"/>
  <c r="A7" i="41"/>
  <c r="A4" i="37"/>
  <c r="A7" i="37"/>
  <c r="A4" i="34"/>
  <c r="A7" i="34"/>
  <c r="A4" i="38"/>
  <c r="A7" i="38"/>
  <c r="B38" i="20"/>
  <c r="B34" i="20"/>
  <c r="B36" i="20"/>
  <c r="B135" i="20"/>
  <c r="G135" i="20" s="1"/>
  <c r="B22" i="20"/>
  <c r="B23" i="20" s="1"/>
  <c r="G23" i="20" s="1"/>
  <c r="B30" i="20"/>
  <c r="B31" i="20" s="1"/>
  <c r="G31" i="20" s="1"/>
  <c r="B14" i="20"/>
  <c r="B15" i="20" s="1"/>
  <c r="G15" i="20" s="1"/>
  <c r="B44" i="20"/>
  <c r="B45" i="20" s="1"/>
  <c r="G45" i="20" s="1"/>
  <c r="B18" i="20"/>
  <c r="B19" i="20" s="1"/>
  <c r="G19" i="20" s="1"/>
  <c r="B26" i="20"/>
  <c r="B27" i="20" s="1"/>
  <c r="G27" i="20" s="1"/>
  <c r="B40" i="20"/>
  <c r="G40" i="20" s="1"/>
  <c r="B48" i="20"/>
  <c r="B49" i="20" s="1"/>
  <c r="G49" i="20" s="1"/>
  <c r="B68" i="20"/>
  <c r="B80" i="20"/>
  <c r="B81" i="20" s="1"/>
  <c r="G81" i="20" s="1"/>
  <c r="B96" i="20"/>
  <c r="G96" i="20" s="1"/>
  <c r="B104" i="20"/>
  <c r="G104" i="20" s="1"/>
  <c r="B114" i="20"/>
  <c r="G114" i="20" s="1"/>
  <c r="B122" i="20"/>
  <c r="G122" i="20" s="1"/>
  <c r="B129" i="20"/>
  <c r="G129" i="20" s="1"/>
  <c r="B20" i="20"/>
  <c r="B21" i="20" s="1"/>
  <c r="G21" i="20" s="1"/>
  <c r="B28" i="20"/>
  <c r="B29" i="20" s="1"/>
  <c r="G29" i="20" s="1"/>
  <c r="B42" i="20"/>
  <c r="B43" i="20" s="1"/>
  <c r="G43" i="20" s="1"/>
  <c r="B50" i="20"/>
  <c r="G50" i="20" s="1"/>
  <c r="B74" i="20"/>
  <c r="B84" i="20"/>
  <c r="B85" i="20" s="1"/>
  <c r="G85" i="20" s="1"/>
  <c r="B89" i="20"/>
  <c r="G89" i="20" s="1"/>
  <c r="B98" i="20"/>
  <c r="G98" i="20" s="1"/>
  <c r="B106" i="20"/>
  <c r="G106" i="20" s="1"/>
  <c r="B116" i="20"/>
  <c r="G116" i="20" s="1"/>
  <c r="B124" i="20"/>
  <c r="G124" i="20" s="1"/>
  <c r="B131" i="20"/>
  <c r="G131" i="20" s="1"/>
  <c r="B133" i="20"/>
  <c r="G133" i="20" s="1"/>
  <c r="B52" i="20"/>
  <c r="B53" i="20" s="1"/>
  <c r="G53" i="20" s="1"/>
  <c r="B76" i="20"/>
  <c r="B77" i="20" s="1"/>
  <c r="G77" i="20" s="1"/>
  <c r="B92" i="20"/>
  <c r="G92" i="20" s="1"/>
  <c r="B100" i="20"/>
  <c r="G100" i="20" s="1"/>
  <c r="B110" i="20"/>
  <c r="G110" i="20" s="1"/>
  <c r="B118" i="20"/>
  <c r="G118" i="20" s="1"/>
  <c r="B125" i="20"/>
  <c r="G125" i="20" s="1"/>
  <c r="B16" i="20"/>
  <c r="B24" i="20"/>
  <c r="B25" i="20" s="1"/>
  <c r="G25" i="20" s="1"/>
  <c r="B32" i="20"/>
  <c r="B33" i="20" s="1"/>
  <c r="G33" i="20" s="1"/>
  <c r="B46" i="20"/>
  <c r="B47" i="20" s="1"/>
  <c r="B64" i="20"/>
  <c r="B78" i="20"/>
  <c r="B79" i="20" s="1"/>
  <c r="G79" i="20" s="1"/>
  <c r="B94" i="20"/>
  <c r="G94" i="20" s="1"/>
  <c r="B102" i="20"/>
  <c r="G102" i="20" s="1"/>
  <c r="B112" i="20"/>
  <c r="G112" i="20" s="1"/>
  <c r="B120" i="20"/>
  <c r="G120" i="20" s="1"/>
  <c r="B127" i="20"/>
  <c r="G127" i="20" s="1"/>
  <c r="B136" i="20"/>
  <c r="G136" i="20" s="1"/>
  <c r="B90" i="20"/>
  <c r="G90" i="20" s="1"/>
  <c r="B93" i="20"/>
  <c r="G93" i="20" s="1"/>
  <c r="B97" i="20"/>
  <c r="G97" i="20" s="1"/>
  <c r="B101" i="20"/>
  <c r="G101" i="20" s="1"/>
  <c r="B105" i="20"/>
  <c r="G105" i="20" s="1"/>
  <c r="B111" i="20"/>
  <c r="G111" i="20" s="1"/>
  <c r="B115" i="20"/>
  <c r="G115" i="20" s="1"/>
  <c r="B119" i="20"/>
  <c r="G119" i="20" s="1"/>
  <c r="B123" i="20"/>
  <c r="G123" i="20" s="1"/>
  <c r="B126" i="20"/>
  <c r="G126" i="20" s="1"/>
  <c r="B130" i="20"/>
  <c r="G130" i="20" s="1"/>
  <c r="B134" i="20"/>
  <c r="G134" i="20" s="1"/>
  <c r="B82" i="20"/>
  <c r="B91" i="20"/>
  <c r="G91" i="20" s="1"/>
  <c r="B95" i="20"/>
  <c r="G95" i="20" s="1"/>
  <c r="B99" i="20"/>
  <c r="G99" i="20" s="1"/>
  <c r="B103" i="20"/>
  <c r="G103" i="20" s="1"/>
  <c r="B109" i="20"/>
  <c r="G109" i="20" s="1"/>
  <c r="B113" i="20"/>
  <c r="G113" i="20" s="1"/>
  <c r="B117" i="20"/>
  <c r="G117" i="20" s="1"/>
  <c r="B121" i="20"/>
  <c r="G121" i="20" s="1"/>
  <c r="B128" i="20"/>
  <c r="G128" i="20" s="1"/>
  <c r="B132" i="20"/>
  <c r="G132" i="20" s="1"/>
  <c r="G14" i="20"/>
  <c r="G22" i="20"/>
  <c r="G44" i="20" l="1"/>
  <c r="I14" i="20"/>
  <c r="J14" i="20"/>
  <c r="K14" i="20"/>
  <c r="L14" i="20"/>
  <c r="H14" i="20"/>
  <c r="H15" i="20"/>
  <c r="G28" i="20"/>
  <c r="G20" i="20"/>
  <c r="C7" i="43"/>
  <c r="A12" i="43"/>
  <c r="A12" i="41"/>
  <c r="C7" i="41"/>
  <c r="C7" i="35"/>
  <c r="A12" i="35"/>
  <c r="A12" i="37"/>
  <c r="C7" i="37"/>
  <c r="A12" i="38"/>
  <c r="C7" i="38"/>
  <c r="C7" i="36"/>
  <c r="A12" i="36"/>
  <c r="C7" i="40"/>
  <c r="A12" i="40"/>
  <c r="A12" i="34"/>
  <c r="C7" i="34"/>
  <c r="A12" i="42"/>
  <c r="C7" i="42"/>
  <c r="C7" i="39"/>
  <c r="A12" i="39"/>
  <c r="B41" i="20"/>
  <c r="G41" i="20" s="1"/>
  <c r="G47" i="20"/>
  <c r="B37" i="20"/>
  <c r="G37" i="20" s="1"/>
  <c r="G36" i="20"/>
  <c r="B35" i="20"/>
  <c r="G35" i="20" s="1"/>
  <c r="G34" i="20"/>
  <c r="B39" i="20"/>
  <c r="G39" i="20" s="1"/>
  <c r="G38" i="20"/>
  <c r="G59" i="20"/>
  <c r="G55" i="20"/>
  <c r="G26" i="20"/>
  <c r="B75" i="20"/>
  <c r="G75" i="20" s="1"/>
  <c r="G74" i="20"/>
  <c r="G18" i="20"/>
  <c r="B51" i="20"/>
  <c r="G51" i="20" s="1"/>
  <c r="B69" i="20"/>
  <c r="G68" i="20"/>
  <c r="B65" i="20"/>
  <c r="G64" i="20"/>
  <c r="B17" i="20"/>
  <c r="G17" i="20" s="1"/>
  <c r="G52" i="20"/>
  <c r="G24" i="20"/>
  <c r="G63" i="20"/>
  <c r="G57" i="20"/>
  <c r="G61" i="20"/>
  <c r="G80" i="20"/>
  <c r="G42" i="20"/>
  <c r="G76" i="20"/>
  <c r="G30" i="20"/>
  <c r="G32" i="20"/>
  <c r="G84" i="20"/>
  <c r="G154" i="20"/>
  <c r="G78" i="20"/>
  <c r="G48" i="20"/>
  <c r="G16" i="20"/>
  <c r="B83" i="20"/>
  <c r="G83" i="20" s="1"/>
  <c r="G82" i="20"/>
  <c r="G46" i="20"/>
  <c r="B5" i="9"/>
  <c r="A7" i="9" s="1"/>
  <c r="A7" i="2"/>
  <c r="I15" i="20" l="1"/>
  <c r="L15" i="20"/>
  <c r="K15" i="20"/>
  <c r="J15" i="20"/>
  <c r="H51" i="20"/>
  <c r="H39" i="20"/>
  <c r="H44" i="20"/>
  <c r="H32" i="20"/>
  <c r="H24" i="20"/>
  <c r="H18" i="20"/>
  <c r="H34" i="20"/>
  <c r="H23" i="20"/>
  <c r="H33" i="20"/>
  <c r="H49" i="20"/>
  <c r="H50" i="20"/>
  <c r="H25" i="20"/>
  <c r="H40" i="20"/>
  <c r="H38" i="20"/>
  <c r="H43" i="20"/>
  <c r="H46" i="20"/>
  <c r="H35" i="20"/>
  <c r="H17" i="20"/>
  <c r="H36" i="20"/>
  <c r="H20" i="20"/>
  <c r="H19" i="20"/>
  <c r="H28" i="20"/>
  <c r="H53" i="20"/>
  <c r="G62" i="20"/>
  <c r="H52" i="20"/>
  <c r="H42" i="20"/>
  <c r="H26" i="20"/>
  <c r="H48" i="20"/>
  <c r="H47" i="20"/>
  <c r="H31" i="20"/>
  <c r="H27" i="20"/>
  <c r="H30" i="20"/>
  <c r="H16" i="20"/>
  <c r="I16" i="20"/>
  <c r="J17" i="20" s="1"/>
  <c r="L16" i="20"/>
  <c r="J16" i="20"/>
  <c r="K16" i="20"/>
  <c r="H37" i="20"/>
  <c r="H41" i="20"/>
  <c r="H29" i="20"/>
  <c r="H45" i="20"/>
  <c r="H21" i="20"/>
  <c r="H22" i="20"/>
  <c r="C12" i="39"/>
  <c r="E7" i="39"/>
  <c r="E7" i="35"/>
  <c r="C12" i="35"/>
  <c r="G56" i="20"/>
  <c r="E7" i="34"/>
  <c r="C12" i="34"/>
  <c r="E7" i="42"/>
  <c r="C12" i="42"/>
  <c r="E7" i="40"/>
  <c r="C12" i="40"/>
  <c r="C12" i="37"/>
  <c r="E7" i="37"/>
  <c r="E7" i="41"/>
  <c r="C12" i="41"/>
  <c r="E7" i="43"/>
  <c r="C12" i="43"/>
  <c r="E7" i="36"/>
  <c r="C12" i="36"/>
  <c r="C12" i="38"/>
  <c r="E7" i="38"/>
  <c r="C7" i="2"/>
  <c r="A12" i="2"/>
  <c r="C7" i="9"/>
  <c r="A12" i="9"/>
  <c r="G66" i="20"/>
  <c r="G70" i="20"/>
  <c r="G60" i="20"/>
  <c r="G54" i="20"/>
  <c r="G72" i="20"/>
  <c r="G65" i="20"/>
  <c r="G69" i="20"/>
  <c r="G58" i="20"/>
  <c r="A4" i="9"/>
  <c r="G155" i="20"/>
  <c r="A4" i="2"/>
  <c r="I18" i="20" l="1"/>
  <c r="I35" i="20"/>
  <c r="H64" i="20"/>
  <c r="H65" i="20"/>
  <c r="I43" i="20"/>
  <c r="I47" i="20"/>
  <c r="H54" i="20"/>
  <c r="I54" i="20"/>
  <c r="H63" i="20"/>
  <c r="H57" i="20"/>
  <c r="H55" i="20"/>
  <c r="H56" i="20"/>
  <c r="H59" i="20"/>
  <c r="H61" i="20"/>
  <c r="I34" i="20"/>
  <c r="I49" i="20"/>
  <c r="H58" i="20"/>
  <c r="H60" i="20"/>
  <c r="H66" i="20"/>
  <c r="I50" i="20"/>
  <c r="I41" i="20"/>
  <c r="I22" i="20"/>
  <c r="K17" i="20"/>
  <c r="L18" i="20" s="1"/>
  <c r="I19" i="20"/>
  <c r="I32" i="20"/>
  <c r="I51" i="20"/>
  <c r="I26" i="20"/>
  <c r="I36" i="20"/>
  <c r="L17" i="20"/>
  <c r="I30" i="20"/>
  <c r="I52" i="20"/>
  <c r="I17" i="20"/>
  <c r="J18" i="20" s="1"/>
  <c r="K19" i="20" s="1"/>
  <c r="I24" i="20"/>
  <c r="I39" i="20"/>
  <c r="I37" i="20"/>
  <c r="I45" i="20"/>
  <c r="I48" i="20"/>
  <c r="I20" i="20"/>
  <c r="I46" i="20"/>
  <c r="I38" i="20"/>
  <c r="I40" i="20"/>
  <c r="H62" i="20"/>
  <c r="I27" i="20"/>
  <c r="I53" i="20"/>
  <c r="K18" i="20"/>
  <c r="I42" i="20"/>
  <c r="I28" i="20"/>
  <c r="I25" i="20"/>
  <c r="I29" i="20"/>
  <c r="I31" i="20"/>
  <c r="I44" i="20"/>
  <c r="I23" i="20"/>
  <c r="I21" i="20"/>
  <c r="I55" i="20"/>
  <c r="I33" i="20"/>
  <c r="E12" i="41"/>
  <c r="G7" i="41"/>
  <c r="G7" i="34"/>
  <c r="E12" i="34"/>
  <c r="G7" i="37"/>
  <c r="E12" i="37"/>
  <c r="G7" i="35"/>
  <c r="E12" i="35"/>
  <c r="G7" i="42"/>
  <c r="E12" i="42"/>
  <c r="E12" i="39"/>
  <c r="G7" i="39"/>
  <c r="E12" i="38"/>
  <c r="G7" i="38"/>
  <c r="G7" i="36"/>
  <c r="E12" i="36"/>
  <c r="G7" i="43"/>
  <c r="E12" i="43"/>
  <c r="E12" i="40"/>
  <c r="G7" i="40"/>
  <c r="E7" i="2"/>
  <c r="C12" i="2"/>
  <c r="E7" i="9"/>
  <c r="C12" i="9"/>
  <c r="G73" i="20"/>
  <c r="H108" i="20" s="1"/>
  <c r="G67" i="20"/>
  <c r="H107" i="20" s="1"/>
  <c r="G71" i="20"/>
  <c r="G156" i="20"/>
  <c r="I60" i="20" l="1"/>
  <c r="I57" i="20"/>
  <c r="I56" i="20"/>
  <c r="J57" i="20" s="1"/>
  <c r="J23" i="20"/>
  <c r="J33" i="20"/>
  <c r="J22" i="20"/>
  <c r="J51" i="20"/>
  <c r="H80" i="20"/>
  <c r="I58" i="20"/>
  <c r="H136" i="20"/>
  <c r="I62" i="20"/>
  <c r="I63" i="20"/>
  <c r="I66" i="20"/>
  <c r="H71" i="20"/>
  <c r="H67" i="20"/>
  <c r="I68" i="20" s="1"/>
  <c r="I67" i="20"/>
  <c r="H156" i="20"/>
  <c r="H95" i="20"/>
  <c r="H128" i="20"/>
  <c r="H76" i="20"/>
  <c r="H111" i="20"/>
  <c r="H79" i="20"/>
  <c r="H116" i="20"/>
  <c r="H100" i="20"/>
  <c r="H150" i="20"/>
  <c r="H134" i="20"/>
  <c r="H154" i="20"/>
  <c r="H103" i="20"/>
  <c r="H84" i="20"/>
  <c r="H144" i="20"/>
  <c r="H78" i="20"/>
  <c r="H115" i="20"/>
  <c r="H117" i="20"/>
  <c r="H140" i="20"/>
  <c r="H124" i="20"/>
  <c r="H82" i="20"/>
  <c r="H119" i="20"/>
  <c r="H121" i="20"/>
  <c r="H83" i="20"/>
  <c r="H118" i="20"/>
  <c r="H85" i="20"/>
  <c r="H101" i="20"/>
  <c r="H106" i="20"/>
  <c r="H148" i="20"/>
  <c r="H135" i="20"/>
  <c r="H123" i="20"/>
  <c r="H129" i="20"/>
  <c r="H141" i="20"/>
  <c r="H77" i="20"/>
  <c r="H74" i="20"/>
  <c r="H81" i="20"/>
  <c r="H109" i="20"/>
  <c r="H149" i="20"/>
  <c r="H90" i="20"/>
  <c r="H130" i="20"/>
  <c r="H99" i="20"/>
  <c r="H110" i="20"/>
  <c r="H155" i="20"/>
  <c r="H131" i="20"/>
  <c r="H91" i="20"/>
  <c r="H93" i="20"/>
  <c r="H147" i="20"/>
  <c r="H142" i="20"/>
  <c r="H72" i="20"/>
  <c r="H75" i="20"/>
  <c r="H92" i="20"/>
  <c r="H89" i="20"/>
  <c r="H68" i="20"/>
  <c r="H104" i="20"/>
  <c r="H146" i="20"/>
  <c r="H112" i="20"/>
  <c r="H127" i="20"/>
  <c r="H97" i="20"/>
  <c r="H126" i="20"/>
  <c r="H102" i="20"/>
  <c r="H133" i="20"/>
  <c r="H113" i="20"/>
  <c r="H120" i="20"/>
  <c r="H132" i="20"/>
  <c r="H122" i="20"/>
  <c r="H98" i="20"/>
  <c r="H145" i="20"/>
  <c r="H125" i="20"/>
  <c r="H143" i="20"/>
  <c r="H73" i="20"/>
  <c r="H105" i="20"/>
  <c r="H96" i="20"/>
  <c r="H114" i="20"/>
  <c r="J49" i="20"/>
  <c r="J32" i="20"/>
  <c r="J44" i="20"/>
  <c r="I64" i="20"/>
  <c r="H94" i="20"/>
  <c r="H69" i="20"/>
  <c r="L20" i="20"/>
  <c r="L19" i="20"/>
  <c r="J40" i="20"/>
  <c r="H70" i="20"/>
  <c r="J37" i="20"/>
  <c r="J30" i="20"/>
  <c r="J41" i="20"/>
  <c r="J53" i="20"/>
  <c r="J39" i="20"/>
  <c r="J52" i="20"/>
  <c r="J24" i="20"/>
  <c r="J47" i="20"/>
  <c r="J56" i="20"/>
  <c r="I59" i="20"/>
  <c r="J55" i="20"/>
  <c r="J29" i="20"/>
  <c r="J21" i="20"/>
  <c r="J20" i="20"/>
  <c r="J48" i="20"/>
  <c r="J34" i="20"/>
  <c r="J35" i="20"/>
  <c r="J45" i="20"/>
  <c r="J54" i="20"/>
  <c r="J50" i="20"/>
  <c r="I61" i="20"/>
  <c r="J27" i="20"/>
  <c r="J43" i="20"/>
  <c r="J28" i="20"/>
  <c r="J38" i="20"/>
  <c r="J19" i="20"/>
  <c r="J26" i="20"/>
  <c r="I65" i="20"/>
  <c r="J25" i="20"/>
  <c r="J31" i="20"/>
  <c r="J42" i="20"/>
  <c r="J46" i="20"/>
  <c r="J36" i="20"/>
  <c r="I69" i="20"/>
  <c r="I7" i="35"/>
  <c r="G12" i="35"/>
  <c r="I7" i="40"/>
  <c r="G12" i="40"/>
  <c r="G12" i="39"/>
  <c r="I7" i="39"/>
  <c r="I7" i="42"/>
  <c r="G12" i="42"/>
  <c r="G12" i="38"/>
  <c r="I7" i="38"/>
  <c r="I7" i="36"/>
  <c r="G12" i="36"/>
  <c r="G12" i="37"/>
  <c r="I7" i="37"/>
  <c r="I7" i="34"/>
  <c r="G12" i="34"/>
  <c r="G12" i="43"/>
  <c r="I7" i="43"/>
  <c r="I7" i="41"/>
  <c r="G12" i="41"/>
  <c r="G7" i="2"/>
  <c r="E12" i="2"/>
  <c r="E12" i="9"/>
  <c r="G7" i="9"/>
  <c r="G157" i="20"/>
  <c r="H157" i="20" s="1"/>
  <c r="I108" i="20" l="1"/>
  <c r="I107" i="20"/>
  <c r="J58" i="20"/>
  <c r="J59" i="20"/>
  <c r="K24" i="20"/>
  <c r="I143" i="20"/>
  <c r="K23" i="20"/>
  <c r="K45" i="20"/>
  <c r="I100" i="20"/>
  <c r="I135" i="20"/>
  <c r="K53" i="20"/>
  <c r="I121" i="20"/>
  <c r="K22" i="20"/>
  <c r="I85" i="20"/>
  <c r="I98" i="20"/>
  <c r="I140" i="20"/>
  <c r="I115" i="20"/>
  <c r="I129" i="20"/>
  <c r="K27" i="20"/>
  <c r="I97" i="20"/>
  <c r="K49" i="20"/>
  <c r="I147" i="20"/>
  <c r="I90" i="20"/>
  <c r="I142" i="20"/>
  <c r="J65" i="20"/>
  <c r="J60" i="20"/>
  <c r="K61" i="20" s="1"/>
  <c r="K37" i="20"/>
  <c r="K60" i="20"/>
  <c r="I72" i="20"/>
  <c r="I80" i="20"/>
  <c r="I119" i="20"/>
  <c r="I109" i="20"/>
  <c r="I110" i="20"/>
  <c r="I84" i="20"/>
  <c r="I112" i="20"/>
  <c r="I146" i="20"/>
  <c r="I149" i="20"/>
  <c r="I118" i="20"/>
  <c r="I102" i="20"/>
  <c r="I91" i="20"/>
  <c r="K59" i="20"/>
  <c r="K52" i="20"/>
  <c r="I78" i="20"/>
  <c r="J63" i="20"/>
  <c r="K33" i="20"/>
  <c r="K48" i="20"/>
  <c r="J68" i="20"/>
  <c r="J66" i="20"/>
  <c r="I155" i="20"/>
  <c r="I136" i="20"/>
  <c r="I73" i="20"/>
  <c r="I144" i="20"/>
  <c r="I94" i="20"/>
  <c r="I93" i="20"/>
  <c r="I77" i="20"/>
  <c r="I124" i="20"/>
  <c r="K31" i="20"/>
  <c r="I120" i="20"/>
  <c r="J62" i="20"/>
  <c r="K41" i="20"/>
  <c r="K50" i="20"/>
  <c r="J64" i="20"/>
  <c r="I157" i="20"/>
  <c r="I103" i="20"/>
  <c r="I145" i="20"/>
  <c r="I148" i="20"/>
  <c r="I132" i="20"/>
  <c r="I126" i="20"/>
  <c r="I141" i="20"/>
  <c r="I150" i="20"/>
  <c r="I122" i="20"/>
  <c r="K58" i="20"/>
  <c r="K30" i="20"/>
  <c r="J70" i="20"/>
  <c r="K39" i="20"/>
  <c r="K40" i="20"/>
  <c r="K35" i="20"/>
  <c r="K20" i="20"/>
  <c r="I75" i="20"/>
  <c r="I114" i="20"/>
  <c r="I95" i="20"/>
  <c r="K46" i="20"/>
  <c r="J67" i="20"/>
  <c r="I134" i="20"/>
  <c r="I113" i="20"/>
  <c r="I106" i="20"/>
  <c r="I154" i="20"/>
  <c r="I96" i="20"/>
  <c r="I130" i="20"/>
  <c r="I70" i="20"/>
  <c r="K42" i="20"/>
  <c r="K43" i="20"/>
  <c r="K38" i="20"/>
  <c r="K34" i="20"/>
  <c r="I116" i="20"/>
  <c r="I111" i="20"/>
  <c r="I79" i="20"/>
  <c r="I83" i="20"/>
  <c r="I105" i="20"/>
  <c r="I133" i="20"/>
  <c r="I125" i="20"/>
  <c r="I131" i="20"/>
  <c r="I82" i="20"/>
  <c r="J69" i="20"/>
  <c r="K21" i="20"/>
  <c r="I89" i="20"/>
  <c r="J61" i="20"/>
  <c r="I99" i="20"/>
  <c r="I81" i="20"/>
  <c r="I101" i="20"/>
  <c r="I156" i="20"/>
  <c r="I127" i="20"/>
  <c r="I123" i="20"/>
  <c r="I104" i="20"/>
  <c r="I117" i="20"/>
  <c r="K47" i="20"/>
  <c r="K25" i="20"/>
  <c r="K32" i="20"/>
  <c r="K44" i="20"/>
  <c r="K29" i="20"/>
  <c r="K51" i="20"/>
  <c r="K56" i="20"/>
  <c r="K28" i="20"/>
  <c r="K26" i="20"/>
  <c r="K36" i="20"/>
  <c r="K55" i="20"/>
  <c r="K57" i="20"/>
  <c r="K54" i="20"/>
  <c r="I71" i="20"/>
  <c r="I92" i="20"/>
  <c r="I74" i="20"/>
  <c r="I76" i="20"/>
  <c r="I128" i="20"/>
  <c r="K7" i="43"/>
  <c r="I12" i="43"/>
  <c r="K7" i="34"/>
  <c r="I12" i="34"/>
  <c r="I12" i="38"/>
  <c r="K7" i="38"/>
  <c r="I12" i="39"/>
  <c r="K7" i="39"/>
  <c r="K7" i="35"/>
  <c r="I12" i="35"/>
  <c r="I12" i="37"/>
  <c r="K7" i="37"/>
  <c r="I12" i="36"/>
  <c r="K7" i="36"/>
  <c r="K7" i="42"/>
  <c r="I12" i="42"/>
  <c r="I12" i="41"/>
  <c r="K7" i="41"/>
  <c r="I12" i="40"/>
  <c r="K7" i="40"/>
  <c r="I7" i="2"/>
  <c r="G12" i="2"/>
  <c r="I7" i="9"/>
  <c r="G12" i="9"/>
  <c r="G158" i="20"/>
  <c r="H158" i="20" s="1"/>
  <c r="J108" i="20" l="1"/>
  <c r="J107" i="20"/>
  <c r="I158" i="20"/>
  <c r="J131" i="20"/>
  <c r="K70" i="20"/>
  <c r="J132" i="20"/>
  <c r="J92" i="20"/>
  <c r="J119" i="20"/>
  <c r="K64" i="20"/>
  <c r="J125" i="20"/>
  <c r="J104" i="20"/>
  <c r="J76" i="20"/>
  <c r="J123" i="20"/>
  <c r="J89" i="20"/>
  <c r="J77" i="20"/>
  <c r="J103" i="20"/>
  <c r="J133" i="20"/>
  <c r="J135" i="20"/>
  <c r="J121" i="20"/>
  <c r="J117" i="20"/>
  <c r="J120" i="20"/>
  <c r="K68" i="20"/>
  <c r="J99" i="20"/>
  <c r="J105" i="20"/>
  <c r="J112" i="20"/>
  <c r="J109" i="20"/>
  <c r="J115" i="20"/>
  <c r="J79" i="20"/>
  <c r="J136" i="20"/>
  <c r="K65" i="20"/>
  <c r="K66" i="20"/>
  <c r="J96" i="20"/>
  <c r="K69" i="20"/>
  <c r="K62" i="20"/>
  <c r="J147" i="20"/>
  <c r="J85" i="20"/>
  <c r="J97" i="20"/>
  <c r="J158" i="20"/>
  <c r="J155" i="20"/>
  <c r="J78" i="20"/>
  <c r="J75" i="20"/>
  <c r="J80" i="20"/>
  <c r="J110" i="20"/>
  <c r="J83" i="20"/>
  <c r="J73" i="20"/>
  <c r="J114" i="20"/>
  <c r="J150" i="20"/>
  <c r="J100" i="20"/>
  <c r="J106" i="20"/>
  <c r="J142" i="20"/>
  <c r="J122" i="20"/>
  <c r="J93" i="20"/>
  <c r="J71" i="20"/>
  <c r="K72" i="20" s="1"/>
  <c r="J146" i="20"/>
  <c r="J94" i="20"/>
  <c r="J156" i="20"/>
  <c r="J84" i="20"/>
  <c r="L40" i="20"/>
  <c r="K67" i="20"/>
  <c r="J81" i="20"/>
  <c r="J111" i="20"/>
  <c r="J149" i="20"/>
  <c r="J129" i="20"/>
  <c r="J134" i="20"/>
  <c r="J126" i="20"/>
  <c r="J124" i="20"/>
  <c r="J140" i="20"/>
  <c r="J91" i="20"/>
  <c r="L35" i="20"/>
  <c r="L32" i="20"/>
  <c r="L47" i="20"/>
  <c r="L26" i="20"/>
  <c r="L34" i="20"/>
  <c r="L48" i="20"/>
  <c r="L21" i="20"/>
  <c r="L46" i="20"/>
  <c r="L30" i="20"/>
  <c r="L52" i="20"/>
  <c r="L38" i="20"/>
  <c r="L41" i="20"/>
  <c r="L27" i="20"/>
  <c r="L44" i="20"/>
  <c r="L50" i="20"/>
  <c r="L51" i="20"/>
  <c r="L62" i="20"/>
  <c r="L60" i="20"/>
  <c r="L23" i="20"/>
  <c r="L39" i="20"/>
  <c r="L31" i="20"/>
  <c r="L29" i="20"/>
  <c r="L49" i="20"/>
  <c r="L33" i="20"/>
  <c r="L24" i="20"/>
  <c r="L53" i="20"/>
  <c r="L61" i="20"/>
  <c r="L42" i="20"/>
  <c r="L22" i="20"/>
  <c r="L63" i="20"/>
  <c r="L59" i="20"/>
  <c r="L58" i="20"/>
  <c r="L57" i="20"/>
  <c r="L28" i="20"/>
  <c r="L54" i="20"/>
  <c r="L25" i="20"/>
  <c r="L56" i="20"/>
  <c r="L55" i="20"/>
  <c r="L45" i="20"/>
  <c r="L36" i="20"/>
  <c r="L43" i="20"/>
  <c r="L37" i="20"/>
  <c r="J98" i="20"/>
  <c r="J82" i="20"/>
  <c r="J113" i="20"/>
  <c r="J102" i="20"/>
  <c r="J90" i="20"/>
  <c r="J141" i="20"/>
  <c r="J118" i="20"/>
  <c r="J101" i="20"/>
  <c r="J127" i="20"/>
  <c r="J154" i="20"/>
  <c r="J72" i="20"/>
  <c r="J148" i="20"/>
  <c r="J145" i="20"/>
  <c r="J128" i="20"/>
  <c r="J130" i="20"/>
  <c r="J157" i="20"/>
  <c r="J74" i="20"/>
  <c r="J143" i="20"/>
  <c r="J144" i="20"/>
  <c r="K71" i="20"/>
  <c r="J116" i="20"/>
  <c r="J95" i="20"/>
  <c r="K63" i="20"/>
  <c r="K12" i="40"/>
  <c r="M7" i="40"/>
  <c r="K12" i="36"/>
  <c r="M7" i="36"/>
  <c r="K12" i="39"/>
  <c r="M7" i="39"/>
  <c r="K12" i="34"/>
  <c r="M7" i="34"/>
  <c r="K12" i="41"/>
  <c r="M7" i="41"/>
  <c r="K12" i="38"/>
  <c r="M7" i="38"/>
  <c r="M7" i="42"/>
  <c r="K12" i="42"/>
  <c r="M7" i="35"/>
  <c r="K12" i="35"/>
  <c r="M7" i="43"/>
  <c r="K12" i="43"/>
  <c r="M7" i="37"/>
  <c r="K12" i="37"/>
  <c r="K7" i="2"/>
  <c r="I12" i="2"/>
  <c r="K7" i="9"/>
  <c r="I12" i="9"/>
  <c r="G159" i="20"/>
  <c r="K108" i="20" l="1"/>
  <c r="K107" i="20"/>
  <c r="K118" i="20"/>
  <c r="H159" i="20"/>
  <c r="I159" i="20"/>
  <c r="J159" i="20"/>
  <c r="K110" i="20"/>
  <c r="K119" i="20"/>
  <c r="K102" i="20"/>
  <c r="K129" i="20"/>
  <c r="K128" i="20"/>
  <c r="K75" i="20"/>
  <c r="K159" i="20"/>
  <c r="K113" i="20"/>
  <c r="K144" i="20"/>
  <c r="K149" i="20"/>
  <c r="K126" i="20"/>
  <c r="K91" i="20"/>
  <c r="K94" i="20"/>
  <c r="K81" i="20"/>
  <c r="K130" i="20"/>
  <c r="K142" i="20"/>
  <c r="K76" i="20"/>
  <c r="K140" i="20"/>
  <c r="K73" i="20"/>
  <c r="L74" i="20" s="1"/>
  <c r="K93" i="20"/>
  <c r="L65" i="20"/>
  <c r="L73" i="20"/>
  <c r="K125" i="20"/>
  <c r="K148" i="20"/>
  <c r="K100" i="20"/>
  <c r="K146" i="20"/>
  <c r="K154" i="20"/>
  <c r="K101" i="20"/>
  <c r="K141" i="20"/>
  <c r="K106" i="20"/>
  <c r="K85" i="20"/>
  <c r="K145" i="20"/>
  <c r="K103" i="20"/>
  <c r="K114" i="20"/>
  <c r="K83" i="20"/>
  <c r="K82" i="20"/>
  <c r="K74" i="20"/>
  <c r="K122" i="20"/>
  <c r="K155" i="20"/>
  <c r="K97" i="20"/>
  <c r="K98" i="20"/>
  <c r="K112" i="20"/>
  <c r="K158" i="20"/>
  <c r="K150" i="20"/>
  <c r="K80" i="20"/>
  <c r="K121" i="20"/>
  <c r="K115" i="20"/>
  <c r="K147" i="20"/>
  <c r="K84" i="20"/>
  <c r="K134" i="20"/>
  <c r="K104" i="20"/>
  <c r="K156" i="20"/>
  <c r="K136" i="20"/>
  <c r="K157" i="20"/>
  <c r="K132" i="20"/>
  <c r="K116" i="20"/>
  <c r="K135" i="20"/>
  <c r="K143" i="20"/>
  <c r="K78" i="20"/>
  <c r="L67" i="20"/>
  <c r="L64" i="20"/>
  <c r="K92" i="20"/>
  <c r="K127" i="20"/>
  <c r="L66" i="20"/>
  <c r="K131" i="20"/>
  <c r="K117" i="20"/>
  <c r="L72" i="20"/>
  <c r="K105" i="20"/>
  <c r="L71" i="20"/>
  <c r="K123" i="20"/>
  <c r="K111" i="20"/>
  <c r="K79" i="20"/>
  <c r="K133" i="20"/>
  <c r="K99" i="20"/>
  <c r="K89" i="20"/>
  <c r="K77" i="20"/>
  <c r="K96" i="20"/>
  <c r="L68" i="20"/>
  <c r="K95" i="20"/>
  <c r="K109" i="20"/>
  <c r="K90" i="20"/>
  <c r="L70" i="20"/>
  <c r="L69" i="20"/>
  <c r="K124" i="20"/>
  <c r="K120" i="20"/>
  <c r="M12" i="39"/>
  <c r="A13" i="39"/>
  <c r="A13" i="40"/>
  <c r="M12" i="40"/>
  <c r="M12" i="34"/>
  <c r="A13" i="34"/>
  <c r="M12" i="43"/>
  <c r="A13" i="43"/>
  <c r="A13" i="37"/>
  <c r="M12" i="37"/>
  <c r="A13" i="42"/>
  <c r="M12" i="42"/>
  <c r="M12" i="35"/>
  <c r="A13" i="35"/>
  <c r="A13" i="41"/>
  <c r="M12" i="41"/>
  <c r="M12" i="38"/>
  <c r="A13" i="38"/>
  <c r="A13" i="36"/>
  <c r="M12" i="36"/>
  <c r="K12" i="2"/>
  <c r="M7" i="2"/>
  <c r="M12" i="2" s="1"/>
  <c r="M7" i="9"/>
  <c r="K12" i="9"/>
  <c r="G160" i="20"/>
  <c r="L108" i="20" l="1"/>
  <c r="L107" i="20"/>
  <c r="L80" i="20"/>
  <c r="L76" i="20"/>
  <c r="L75" i="20"/>
  <c r="H160" i="20"/>
  <c r="I160" i="20"/>
  <c r="J160" i="20"/>
  <c r="K160" i="20"/>
  <c r="L118" i="20"/>
  <c r="L110" i="20"/>
  <c r="L96" i="20"/>
  <c r="L124" i="20"/>
  <c r="L91" i="20"/>
  <c r="L83" i="20"/>
  <c r="L131" i="20"/>
  <c r="L117" i="20"/>
  <c r="L82" i="20"/>
  <c r="L93" i="20"/>
  <c r="L159" i="20"/>
  <c r="L135" i="20"/>
  <c r="L92" i="20"/>
  <c r="L122" i="20"/>
  <c r="L145" i="20"/>
  <c r="L140" i="20"/>
  <c r="L81" i="20"/>
  <c r="L142" i="20"/>
  <c r="L115" i="20"/>
  <c r="L102" i="20"/>
  <c r="L156" i="20"/>
  <c r="L149" i="20"/>
  <c r="L94" i="20"/>
  <c r="L143" i="20"/>
  <c r="L147" i="20"/>
  <c r="L101" i="20"/>
  <c r="L114" i="20"/>
  <c r="L90" i="20"/>
  <c r="L129" i="20"/>
  <c r="L106" i="20"/>
  <c r="L84" i="20"/>
  <c r="L109" i="20"/>
  <c r="L78" i="20"/>
  <c r="L103" i="20"/>
  <c r="L120" i="20"/>
  <c r="L105" i="20"/>
  <c r="L132" i="20"/>
  <c r="L85" i="20"/>
  <c r="L126" i="20"/>
  <c r="L111" i="20"/>
  <c r="L136" i="20"/>
  <c r="L119" i="20"/>
  <c r="L100" i="20"/>
  <c r="L130" i="20"/>
  <c r="L154" i="20"/>
  <c r="L104" i="20"/>
  <c r="L155" i="20"/>
  <c r="L144" i="20"/>
  <c r="L77" i="20"/>
  <c r="L123" i="20"/>
  <c r="L160" i="20"/>
  <c r="L116" i="20"/>
  <c r="L113" i="20"/>
  <c r="L134" i="20"/>
  <c r="L146" i="20"/>
  <c r="L148" i="20"/>
  <c r="L157" i="20"/>
  <c r="L125" i="20"/>
  <c r="L150" i="20"/>
  <c r="L133" i="20"/>
  <c r="L99" i="20"/>
  <c r="L89" i="20"/>
  <c r="L95" i="20"/>
  <c r="L97" i="20"/>
  <c r="L141" i="20"/>
  <c r="L121" i="20"/>
  <c r="L112" i="20"/>
  <c r="L79" i="20"/>
  <c r="L158" i="20"/>
  <c r="L128" i="20"/>
  <c r="L98" i="20"/>
  <c r="L127" i="20"/>
  <c r="A18" i="42"/>
  <c r="A6" i="42"/>
  <c r="C13" i="42"/>
  <c r="C13" i="39"/>
  <c r="A18" i="39"/>
  <c r="A6" i="39"/>
  <c r="A18" i="38"/>
  <c r="A6" i="38"/>
  <c r="C13" i="38"/>
  <c r="A18" i="35"/>
  <c r="A6" i="35"/>
  <c r="C13" i="35"/>
  <c r="A18" i="41"/>
  <c r="A6" i="41"/>
  <c r="C13" i="41"/>
  <c r="A6" i="37"/>
  <c r="C13" i="37"/>
  <c r="A18" i="37"/>
  <c r="C13" i="40"/>
  <c r="A18" i="40"/>
  <c r="A6" i="40"/>
  <c r="A18" i="43"/>
  <c r="A6" i="43"/>
  <c r="C13" i="43"/>
  <c r="A18" i="34"/>
  <c r="A6" i="34"/>
  <c r="C13" i="34"/>
  <c r="C13" i="36"/>
  <c r="A18" i="36"/>
  <c r="A6" i="36"/>
  <c r="A13" i="9"/>
  <c r="M12" i="9"/>
  <c r="G161" i="20"/>
  <c r="A13" i="2"/>
  <c r="A18" i="2" s="1"/>
  <c r="H161" i="20" l="1"/>
  <c r="I161" i="20"/>
  <c r="J161" i="20"/>
  <c r="K161" i="20"/>
  <c r="L161" i="20"/>
  <c r="E13" i="43"/>
  <c r="C18" i="43"/>
  <c r="C6" i="43"/>
  <c r="E13" i="37"/>
  <c r="C18" i="37"/>
  <c r="C6" i="37"/>
  <c r="E13" i="36"/>
  <c r="C18" i="36"/>
  <c r="C6" i="36"/>
  <c r="E13" i="42"/>
  <c r="C18" i="42"/>
  <c r="C6" i="42"/>
  <c r="E13" i="34"/>
  <c r="C18" i="34"/>
  <c r="C6" i="34"/>
  <c r="E13" i="39"/>
  <c r="C18" i="39"/>
  <c r="C6" i="39"/>
  <c r="E13" i="35"/>
  <c r="C18" i="35"/>
  <c r="C6" i="35"/>
  <c r="E13" i="40"/>
  <c r="C18" i="40"/>
  <c r="C6" i="40"/>
  <c r="E13" i="41"/>
  <c r="C6" i="41"/>
  <c r="C18" i="41"/>
  <c r="C6" i="38"/>
  <c r="E13" i="38"/>
  <c r="C18" i="38"/>
  <c r="C13" i="9"/>
  <c r="A18" i="9"/>
  <c r="A6" i="9"/>
  <c r="G162" i="20"/>
  <c r="A6" i="2"/>
  <c r="C13" i="2"/>
  <c r="C18" i="2" s="1"/>
  <c r="H162" i="20" l="1"/>
  <c r="I162" i="20"/>
  <c r="J162" i="20"/>
  <c r="K162" i="20"/>
  <c r="L162" i="20"/>
  <c r="E18" i="41"/>
  <c r="E6" i="41"/>
  <c r="G13" i="41"/>
  <c r="E18" i="40"/>
  <c r="E6" i="40"/>
  <c r="G13" i="40"/>
  <c r="E18" i="36"/>
  <c r="E6" i="36"/>
  <c r="G13" i="36"/>
  <c r="E18" i="43"/>
  <c r="E6" i="43"/>
  <c r="G13" i="43"/>
  <c r="E18" i="39"/>
  <c r="E6" i="39"/>
  <c r="G13" i="39"/>
  <c r="E6" i="34"/>
  <c r="E18" i="34"/>
  <c r="G13" i="34"/>
  <c r="E6" i="42"/>
  <c r="E18" i="42"/>
  <c r="G13" i="42"/>
  <c r="E18" i="37"/>
  <c r="E6" i="37"/>
  <c r="G13" i="37"/>
  <c r="G13" i="35"/>
  <c r="E18" i="35"/>
  <c r="E6" i="35"/>
  <c r="G13" i="38"/>
  <c r="E6" i="38"/>
  <c r="E18" i="38"/>
  <c r="C18" i="9"/>
  <c r="E13" i="9"/>
  <c r="C6" i="9"/>
  <c r="G163" i="20"/>
  <c r="C6" i="2"/>
  <c r="E13" i="2"/>
  <c r="E18" i="2" s="1"/>
  <c r="H163" i="20" l="1"/>
  <c r="I163" i="20"/>
  <c r="J163" i="20"/>
  <c r="K163" i="20"/>
  <c r="L163" i="20"/>
  <c r="G6" i="34"/>
  <c r="I13" i="34"/>
  <c r="G18" i="34"/>
  <c r="G6" i="39"/>
  <c r="I13" i="39"/>
  <c r="G18" i="39"/>
  <c r="G6" i="40"/>
  <c r="I13" i="40"/>
  <c r="G18" i="40"/>
  <c r="G6" i="37"/>
  <c r="I13" i="37"/>
  <c r="G18" i="37"/>
  <c r="G6" i="42"/>
  <c r="I13" i="42"/>
  <c r="G18" i="42"/>
  <c r="G6" i="36"/>
  <c r="I13" i="36"/>
  <c r="G18" i="36"/>
  <c r="G6" i="38"/>
  <c r="I13" i="38"/>
  <c r="G18" i="38"/>
  <c r="G6" i="43"/>
  <c r="I13" i="43"/>
  <c r="G18" i="43"/>
  <c r="G6" i="41"/>
  <c r="I13" i="41"/>
  <c r="G18" i="41"/>
  <c r="G6" i="35"/>
  <c r="I13" i="35"/>
  <c r="G18" i="35"/>
  <c r="E18" i="9"/>
  <c r="G13" i="9"/>
  <c r="E6" i="9"/>
  <c r="G164" i="20"/>
  <c r="E6" i="2"/>
  <c r="G13" i="2"/>
  <c r="G18" i="2" s="1"/>
  <c r="H164" i="20" l="1"/>
  <c r="I164" i="20"/>
  <c r="J164" i="20"/>
  <c r="K164" i="20"/>
  <c r="L164" i="20"/>
  <c r="K13" i="38"/>
  <c r="I18" i="38"/>
  <c r="I6" i="38"/>
  <c r="I18" i="41"/>
  <c r="I6" i="41"/>
  <c r="K13" i="41"/>
  <c r="I18" i="34"/>
  <c r="I6" i="34"/>
  <c r="K13" i="34"/>
  <c r="I18" i="35"/>
  <c r="I6" i="35"/>
  <c r="K13" i="35"/>
  <c r="I18" i="36"/>
  <c r="I6" i="36"/>
  <c r="K13" i="36"/>
  <c r="I18" i="40"/>
  <c r="I6" i="40"/>
  <c r="K13" i="40"/>
  <c r="I18" i="43"/>
  <c r="I6" i="43"/>
  <c r="K13" i="43"/>
  <c r="I18" i="42"/>
  <c r="I6" i="42"/>
  <c r="K13" i="42"/>
  <c r="I18" i="37"/>
  <c r="I6" i="37"/>
  <c r="K13" i="37"/>
  <c r="I18" i="39"/>
  <c r="I6" i="39"/>
  <c r="K13" i="39"/>
  <c r="G18" i="9"/>
  <c r="I13" i="9"/>
  <c r="G6" i="9"/>
  <c r="G165" i="20"/>
  <c r="G6" i="2"/>
  <c r="I13" i="2"/>
  <c r="I18" i="2" s="1"/>
  <c r="H165" i="20" l="1"/>
  <c r="I165" i="20"/>
  <c r="J165" i="20"/>
  <c r="K165" i="20"/>
  <c r="L165" i="20"/>
  <c r="K18" i="36"/>
  <c r="K6" i="36"/>
  <c r="M13" i="36"/>
  <c r="K6" i="42"/>
  <c r="M13" i="42"/>
  <c r="K18" i="42"/>
  <c r="K6" i="35"/>
  <c r="M13" i="35"/>
  <c r="K18" i="35"/>
  <c r="K6" i="39"/>
  <c r="M13" i="39"/>
  <c r="K18" i="39"/>
  <c r="K6" i="40"/>
  <c r="M13" i="40"/>
  <c r="K18" i="40"/>
  <c r="K18" i="38"/>
  <c r="K6" i="38"/>
  <c r="M13" i="38"/>
  <c r="K18" i="34"/>
  <c r="M13" i="34"/>
  <c r="K6" i="34"/>
  <c r="K6" i="41"/>
  <c r="M13" i="41"/>
  <c r="K18" i="41"/>
  <c r="K6" i="43"/>
  <c r="M13" i="43"/>
  <c r="K18" i="43"/>
  <c r="K18" i="37"/>
  <c r="K6" i="37"/>
  <c r="M13" i="37"/>
  <c r="K13" i="9"/>
  <c r="I18" i="9"/>
  <c r="I6" i="9"/>
  <c r="G166" i="20"/>
  <c r="K13" i="2"/>
  <c r="K18" i="2" s="1"/>
  <c r="I6" i="2"/>
  <c r="H166" i="20" l="1"/>
  <c r="I166" i="20"/>
  <c r="J166" i="20"/>
  <c r="K166" i="20"/>
  <c r="L166" i="20"/>
  <c r="A19" i="41"/>
  <c r="M18" i="41"/>
  <c r="M6" i="41"/>
  <c r="A19" i="39"/>
  <c r="M18" i="39"/>
  <c r="M6" i="39"/>
  <c r="M18" i="35"/>
  <c r="M6" i="35"/>
  <c r="A19" i="35"/>
  <c r="M18" i="43"/>
  <c r="M6" i="43"/>
  <c r="A19" i="43"/>
  <c r="M18" i="42"/>
  <c r="M6" i="42"/>
  <c r="A19" i="42"/>
  <c r="A19" i="36"/>
  <c r="M18" i="36"/>
  <c r="M6" i="36"/>
  <c r="A19" i="34"/>
  <c r="M18" i="34"/>
  <c r="M6" i="34"/>
  <c r="M18" i="40"/>
  <c r="M6" i="40"/>
  <c r="A19" i="40"/>
  <c r="A19" i="37"/>
  <c r="M18" i="37"/>
  <c r="M6" i="37"/>
  <c r="M18" i="38"/>
  <c r="M6" i="38"/>
  <c r="A19" i="38"/>
  <c r="K18" i="9"/>
  <c r="M13" i="9"/>
  <c r="K6" i="9"/>
  <c r="G167" i="20"/>
  <c r="K6" i="2"/>
  <c r="M13" i="2"/>
  <c r="H167" i="20" l="1"/>
  <c r="I167" i="20"/>
  <c r="J167" i="20"/>
  <c r="K167" i="20"/>
  <c r="L167" i="20"/>
  <c r="C19" i="41"/>
  <c r="A24" i="41"/>
  <c r="B19" i="36"/>
  <c r="A24" i="36"/>
  <c r="C19" i="36"/>
  <c r="C19" i="42"/>
  <c r="A24" i="42"/>
  <c r="A24" i="39"/>
  <c r="C19" i="39"/>
  <c r="C19" i="34"/>
  <c r="A24" i="34"/>
  <c r="A24" i="37"/>
  <c r="C19" i="37"/>
  <c r="A24" i="40"/>
  <c r="C19" i="40"/>
  <c r="C19" i="43"/>
  <c r="A24" i="43"/>
  <c r="C19" i="35"/>
  <c r="A24" i="35"/>
  <c r="A24" i="38"/>
  <c r="C19" i="38"/>
  <c r="A19" i="2"/>
  <c r="M18" i="2"/>
  <c r="A19" i="9"/>
  <c r="M18" i="9"/>
  <c r="M6" i="9"/>
  <c r="G168" i="20"/>
  <c r="M6" i="2"/>
  <c r="H168" i="20" l="1"/>
  <c r="I168" i="20"/>
  <c r="J168" i="20"/>
  <c r="K168" i="20"/>
  <c r="L168" i="20"/>
  <c r="E19" i="38"/>
  <c r="C24" i="38"/>
  <c r="C24" i="36"/>
  <c r="E19" i="36"/>
  <c r="E19" i="34"/>
  <c r="C24" i="34"/>
  <c r="C24" i="37"/>
  <c r="E19" i="37"/>
  <c r="C24" i="35"/>
  <c r="E19" i="35"/>
  <c r="E19" i="42"/>
  <c r="C24" i="42"/>
  <c r="E19" i="41"/>
  <c r="D19" i="41"/>
  <c r="C24" i="41"/>
  <c r="C24" i="43"/>
  <c r="E19" i="43"/>
  <c r="E19" i="40"/>
  <c r="C24" i="40"/>
  <c r="E19" i="39"/>
  <c r="C24" i="39"/>
  <c r="C19" i="2"/>
  <c r="A24" i="2"/>
  <c r="A24" i="9"/>
  <c r="C19" i="9"/>
  <c r="G169" i="20"/>
  <c r="H169" i="20" l="1"/>
  <c r="I169" i="20"/>
  <c r="J169" i="20"/>
  <c r="K169" i="20"/>
  <c r="L169" i="20"/>
  <c r="G19" i="43"/>
  <c r="E24" i="43"/>
  <c r="E24" i="39"/>
  <c r="G19" i="39"/>
  <c r="G19" i="35"/>
  <c r="E24" i="35"/>
  <c r="E24" i="41"/>
  <c r="G19" i="41"/>
  <c r="G19" i="42"/>
  <c r="E24" i="42"/>
  <c r="E24" i="40"/>
  <c r="G19" i="40"/>
  <c r="G19" i="34"/>
  <c r="E24" i="34"/>
  <c r="G19" i="37"/>
  <c r="E24" i="37"/>
  <c r="E24" i="38"/>
  <c r="G19" i="38"/>
  <c r="G19" i="36"/>
  <c r="E24" i="36"/>
  <c r="E19" i="2"/>
  <c r="C24" i="2"/>
  <c r="C24" i="9"/>
  <c r="E19" i="9"/>
  <c r="G170" i="20"/>
  <c r="H170" i="20" l="1"/>
  <c r="I170" i="20"/>
  <c r="J170" i="20"/>
  <c r="K170" i="20"/>
  <c r="L170" i="20"/>
  <c r="I19" i="38"/>
  <c r="G24" i="38"/>
  <c r="I19" i="37"/>
  <c r="G24" i="37"/>
  <c r="I19" i="40"/>
  <c r="G24" i="40"/>
  <c r="G24" i="36"/>
  <c r="I19" i="36"/>
  <c r="G24" i="42"/>
  <c r="I19" i="42"/>
  <c r="G24" i="43"/>
  <c r="I19" i="43"/>
  <c r="G24" i="34"/>
  <c r="I19" i="34"/>
  <c r="G24" i="41"/>
  <c r="I19" i="41"/>
  <c r="G24" i="35"/>
  <c r="I19" i="35"/>
  <c r="I19" i="39"/>
  <c r="G24" i="39"/>
  <c r="G19" i="2"/>
  <c r="E24" i="2"/>
  <c r="G19" i="9"/>
  <c r="E24" i="9"/>
  <c r="G171" i="20"/>
  <c r="H171" i="20" l="1"/>
  <c r="I171" i="20"/>
  <c r="J171" i="20"/>
  <c r="K171" i="20"/>
  <c r="L171" i="20"/>
  <c r="K19" i="39"/>
  <c r="I24" i="39"/>
  <c r="I24" i="35"/>
  <c r="K19" i="35"/>
  <c r="I24" i="43"/>
  <c r="K19" i="43"/>
  <c r="I24" i="41"/>
  <c r="K19" i="41"/>
  <c r="K19" i="34"/>
  <c r="I24" i="34"/>
  <c r="I24" i="42"/>
  <c r="K19" i="42"/>
  <c r="I24" i="36"/>
  <c r="K19" i="36"/>
  <c r="K19" i="40"/>
  <c r="I24" i="40"/>
  <c r="K19" i="37"/>
  <c r="I24" i="37"/>
  <c r="K19" i="38"/>
  <c r="I24" i="38"/>
  <c r="I19" i="2"/>
  <c r="G24" i="2"/>
  <c r="I19" i="9"/>
  <c r="G24" i="9"/>
  <c r="G172" i="20"/>
  <c r="H172" i="20" l="1"/>
  <c r="I172" i="20"/>
  <c r="J172" i="20"/>
  <c r="K172" i="20"/>
  <c r="L172" i="20"/>
  <c r="K24" i="41"/>
  <c r="M19" i="41"/>
  <c r="M19" i="37"/>
  <c r="K24" i="37"/>
  <c r="K24" i="36"/>
  <c r="M19" i="36"/>
  <c r="K24" i="34"/>
  <c r="M19" i="34"/>
  <c r="K24" i="35"/>
  <c r="M19" i="35"/>
  <c r="K24" i="39"/>
  <c r="M19" i="39"/>
  <c r="K24" i="38"/>
  <c r="M19" i="38"/>
  <c r="K24" i="43"/>
  <c r="M19" i="43"/>
  <c r="M19" i="42"/>
  <c r="K24" i="42"/>
  <c r="K24" i="40"/>
  <c r="M19" i="40"/>
  <c r="K19" i="2"/>
  <c r="I24" i="2"/>
  <c r="K19" i="9"/>
  <c r="I24" i="9"/>
  <c r="G173" i="20"/>
  <c r="H173" i="20" l="1"/>
  <c r="I173" i="20"/>
  <c r="J173" i="20"/>
  <c r="K173" i="20"/>
  <c r="L173" i="20"/>
  <c r="M24" i="37"/>
  <c r="A25" i="37"/>
  <c r="A25" i="42"/>
  <c r="M24" i="42"/>
  <c r="A25" i="43"/>
  <c r="M24" i="43"/>
  <c r="M24" i="34"/>
  <c r="A25" i="34"/>
  <c r="A25" i="41"/>
  <c r="M24" i="41"/>
  <c r="M24" i="35"/>
  <c r="A25" i="35"/>
  <c r="M24" i="39"/>
  <c r="A25" i="39"/>
  <c r="M24" i="40"/>
  <c r="A25" i="40"/>
  <c r="A25" i="38"/>
  <c r="M24" i="38"/>
  <c r="M24" i="36"/>
  <c r="N19" i="36"/>
  <c r="A25" i="36"/>
  <c r="M19" i="2"/>
  <c r="K24" i="2"/>
  <c r="M19" i="9"/>
  <c r="K24" i="9"/>
  <c r="G174" i="20"/>
  <c r="H174" i="20" l="1"/>
  <c r="I174" i="20"/>
  <c r="J174" i="20"/>
  <c r="K174" i="20"/>
  <c r="L174" i="20"/>
  <c r="C25" i="38"/>
  <c r="A30" i="38"/>
  <c r="C25" i="34"/>
  <c r="A30" i="34"/>
  <c r="C25" i="36"/>
  <c r="A30" i="36"/>
  <c r="C25" i="43"/>
  <c r="A30" i="43"/>
  <c r="C25" i="37"/>
  <c r="A30" i="37"/>
  <c r="B25" i="37"/>
  <c r="C25" i="40"/>
  <c r="A30" i="40"/>
  <c r="C25" i="41"/>
  <c r="A30" i="41"/>
  <c r="C25" i="35"/>
  <c r="A30" i="35"/>
  <c r="C25" i="42"/>
  <c r="A30" i="42"/>
  <c r="C25" i="39"/>
  <c r="A30" i="39"/>
  <c r="A25" i="2"/>
  <c r="M24" i="2"/>
  <c r="A25" i="9"/>
  <c r="M24" i="9"/>
  <c r="G175" i="20"/>
  <c r="H175" i="20" l="1"/>
  <c r="I175" i="20"/>
  <c r="J175" i="20"/>
  <c r="K175" i="20"/>
  <c r="L175" i="20"/>
  <c r="C30" i="39"/>
  <c r="E25" i="39"/>
  <c r="E25" i="35"/>
  <c r="C30" i="35"/>
  <c r="E25" i="43"/>
  <c r="C30" i="43"/>
  <c r="E25" i="37"/>
  <c r="C30" i="37"/>
  <c r="E25" i="42"/>
  <c r="C30" i="42"/>
  <c r="E25" i="38"/>
  <c r="C30" i="38"/>
  <c r="C30" i="40"/>
  <c r="E25" i="40"/>
  <c r="E25" i="34"/>
  <c r="C30" i="34"/>
  <c r="C30" i="41"/>
  <c r="E25" i="41"/>
  <c r="E25" i="36"/>
  <c r="C30" i="36"/>
  <c r="C25" i="2"/>
  <c r="A30" i="2"/>
  <c r="C25" i="9"/>
  <c r="A30" i="9"/>
  <c r="G176" i="20"/>
  <c r="H176" i="20" l="1"/>
  <c r="I176" i="20"/>
  <c r="J176" i="20"/>
  <c r="K176" i="20"/>
  <c r="L176" i="20"/>
  <c r="E30" i="37"/>
  <c r="G25" i="37"/>
  <c r="E30" i="35"/>
  <c r="G25" i="35"/>
  <c r="E30" i="36"/>
  <c r="G25" i="36"/>
  <c r="G25" i="41"/>
  <c r="E30" i="41"/>
  <c r="G25" i="34"/>
  <c r="E30" i="34"/>
  <c r="G25" i="42"/>
  <c r="E30" i="42"/>
  <c r="E30" i="38"/>
  <c r="G25" i="38"/>
  <c r="G25" i="39"/>
  <c r="E30" i="39"/>
  <c r="E30" i="43"/>
  <c r="G25" i="43"/>
  <c r="G25" i="40"/>
  <c r="E30" i="40"/>
  <c r="C30" i="2"/>
  <c r="E25" i="2"/>
  <c r="E25" i="9"/>
  <c r="C30" i="9"/>
  <c r="G177" i="20"/>
  <c r="H177" i="20" l="1"/>
  <c r="I177" i="20"/>
  <c r="J177" i="20"/>
  <c r="K177" i="20"/>
  <c r="L177" i="20"/>
  <c r="I25" i="40"/>
  <c r="G30" i="40"/>
  <c r="G30" i="35"/>
  <c r="I25" i="35"/>
  <c r="G30" i="37"/>
  <c r="I25" i="37"/>
  <c r="G30" i="43"/>
  <c r="I25" i="43"/>
  <c r="G30" i="34"/>
  <c r="I25" i="34"/>
  <c r="I25" i="42"/>
  <c r="G30" i="42"/>
  <c r="I25" i="41"/>
  <c r="G30" i="41"/>
  <c r="I25" i="36"/>
  <c r="G30" i="36"/>
  <c r="I25" i="39"/>
  <c r="G30" i="39"/>
  <c r="G30" i="38"/>
  <c r="I25" i="38"/>
  <c r="G25" i="2"/>
  <c r="E30" i="2"/>
  <c r="G25" i="9"/>
  <c r="E30" i="9"/>
  <c r="G178" i="20"/>
  <c r="H178" i="20" l="1"/>
  <c r="I178" i="20"/>
  <c r="J178" i="20"/>
  <c r="K178" i="20"/>
  <c r="L178" i="20"/>
  <c r="K25" i="37"/>
  <c r="I30" i="37"/>
  <c r="I30" i="35"/>
  <c r="K25" i="35"/>
  <c r="I30" i="34"/>
  <c r="K25" i="34"/>
  <c r="I30" i="38"/>
  <c r="K25" i="38"/>
  <c r="K25" i="36"/>
  <c r="I30" i="36"/>
  <c r="I30" i="42"/>
  <c r="K25" i="42"/>
  <c r="I30" i="43"/>
  <c r="K25" i="43"/>
  <c r="I30" i="39"/>
  <c r="K25" i="39"/>
  <c r="I30" i="41"/>
  <c r="K25" i="41"/>
  <c r="I30" i="40"/>
  <c r="K25" i="40"/>
  <c r="I25" i="2"/>
  <c r="G30" i="2"/>
  <c r="I25" i="9"/>
  <c r="G30" i="9"/>
  <c r="G179" i="20"/>
  <c r="H179" i="20" l="1"/>
  <c r="I179" i="20"/>
  <c r="J179" i="20"/>
  <c r="K179" i="20"/>
  <c r="L179" i="20"/>
  <c r="K30" i="35"/>
  <c r="M25" i="35"/>
  <c r="K30" i="41"/>
  <c r="M25" i="41"/>
  <c r="K30" i="37"/>
  <c r="M25" i="37"/>
  <c r="K30" i="34"/>
  <c r="M25" i="34"/>
  <c r="K30" i="39"/>
  <c r="M25" i="39"/>
  <c r="K30" i="43"/>
  <c r="M25" i="43"/>
  <c r="K30" i="36"/>
  <c r="M25" i="36"/>
  <c r="K30" i="40"/>
  <c r="M25" i="40"/>
  <c r="M25" i="42"/>
  <c r="K30" i="42"/>
  <c r="K30" i="38"/>
  <c r="M25" i="38"/>
  <c r="K25" i="2"/>
  <c r="I30" i="2"/>
  <c r="K25" i="9"/>
  <c r="I30" i="9"/>
  <c r="G180" i="20"/>
  <c r="H180" i="20" l="1"/>
  <c r="I180" i="20"/>
  <c r="J180" i="20"/>
  <c r="K180" i="20"/>
  <c r="L180" i="20"/>
  <c r="A31" i="36"/>
  <c r="M30" i="36"/>
  <c r="M30" i="42"/>
  <c r="A31" i="42"/>
  <c r="M30" i="39"/>
  <c r="A31" i="39"/>
  <c r="A31" i="34"/>
  <c r="M30" i="34"/>
  <c r="A31" i="35"/>
  <c r="M30" i="35"/>
  <c r="A31" i="37"/>
  <c r="M30" i="37"/>
  <c r="M30" i="43"/>
  <c r="A31" i="43"/>
  <c r="A31" i="38"/>
  <c r="M30" i="38"/>
  <c r="M30" i="40"/>
  <c r="A31" i="40"/>
  <c r="M30" i="41"/>
  <c r="A31" i="41"/>
  <c r="M25" i="2"/>
  <c r="K30" i="2"/>
  <c r="M25" i="9"/>
  <c r="K30" i="9"/>
  <c r="G181" i="20"/>
  <c r="H181" i="20" l="1"/>
  <c r="I181" i="20"/>
  <c r="J181" i="20"/>
  <c r="K181" i="20"/>
  <c r="L181" i="20"/>
  <c r="C31" i="37"/>
  <c r="A36" i="37"/>
  <c r="C31" i="39"/>
  <c r="A36" i="39"/>
  <c r="C31" i="41"/>
  <c r="A36" i="41"/>
  <c r="C31" i="35"/>
  <c r="A36" i="35"/>
  <c r="A36" i="42"/>
  <c r="C31" i="42"/>
  <c r="C31" i="34"/>
  <c r="A36" i="34"/>
  <c r="C31" i="36"/>
  <c r="A36" i="36"/>
  <c r="A36" i="38"/>
  <c r="B31" i="38"/>
  <c r="C31" i="38"/>
  <c r="C31" i="40"/>
  <c r="A36" i="40"/>
  <c r="C31" i="43"/>
  <c r="A36" i="43"/>
  <c r="A31" i="2"/>
  <c r="M30" i="2"/>
  <c r="A31" i="9"/>
  <c r="M30" i="9"/>
  <c r="G182" i="20"/>
  <c r="H182" i="20" l="1"/>
  <c r="I182" i="20"/>
  <c r="J182" i="20"/>
  <c r="K182" i="20"/>
  <c r="L182" i="20"/>
  <c r="C36" i="42"/>
  <c r="E31" i="42"/>
  <c r="E31" i="41"/>
  <c r="C36" i="41"/>
  <c r="D31" i="36"/>
  <c r="C36" i="36"/>
  <c r="E31" i="36"/>
  <c r="E31" i="39"/>
  <c r="C36" i="39"/>
  <c r="C36" i="43"/>
  <c r="E31" i="43"/>
  <c r="E31" i="37"/>
  <c r="C36" i="37"/>
  <c r="C36" i="35"/>
  <c r="E31" i="35"/>
  <c r="E31" i="40"/>
  <c r="C36" i="40"/>
  <c r="C36" i="34"/>
  <c r="E31" i="34"/>
  <c r="C36" i="38"/>
  <c r="E31" i="38"/>
  <c r="C31" i="2"/>
  <c r="A36" i="2"/>
  <c r="C31" i="9"/>
  <c r="A36" i="9"/>
  <c r="G183" i="20"/>
  <c r="H183" i="20" l="1"/>
  <c r="I183" i="20"/>
  <c r="J183" i="20"/>
  <c r="K183" i="20"/>
  <c r="L183" i="20"/>
  <c r="E36" i="38"/>
  <c r="G31" i="38"/>
  <c r="G31" i="43"/>
  <c r="E36" i="43"/>
  <c r="E36" i="40"/>
  <c r="G31" i="40"/>
  <c r="E36" i="41"/>
  <c r="G31" i="41"/>
  <c r="E36" i="42"/>
  <c r="G31" i="42"/>
  <c r="G31" i="35"/>
  <c r="E36" i="35"/>
  <c r="G31" i="37"/>
  <c r="E36" i="37"/>
  <c r="E36" i="39"/>
  <c r="G31" i="39"/>
  <c r="E36" i="34"/>
  <c r="G31" i="34"/>
  <c r="G31" i="36"/>
  <c r="E36" i="36"/>
  <c r="E31" i="2"/>
  <c r="C36" i="2"/>
  <c r="E31" i="9"/>
  <c r="C36" i="9"/>
  <c r="G184" i="20"/>
  <c r="H184" i="20" l="1"/>
  <c r="I184" i="20"/>
  <c r="J184" i="20"/>
  <c r="K184" i="20"/>
  <c r="L184" i="20"/>
  <c r="I31" i="36"/>
  <c r="G36" i="36"/>
  <c r="G36" i="34"/>
  <c r="I31" i="34"/>
  <c r="G36" i="40"/>
  <c r="I31" i="40"/>
  <c r="G36" i="43"/>
  <c r="I31" i="43"/>
  <c r="G36" i="37"/>
  <c r="I31" i="37"/>
  <c r="G36" i="35"/>
  <c r="I31" i="35"/>
  <c r="I31" i="42"/>
  <c r="G36" i="42"/>
  <c r="I31" i="41"/>
  <c r="G36" i="41"/>
  <c r="G36" i="39"/>
  <c r="I31" i="39"/>
  <c r="G36" i="38"/>
  <c r="I31" i="38"/>
  <c r="G31" i="2"/>
  <c r="E36" i="2"/>
  <c r="G31" i="9"/>
  <c r="E36" i="9"/>
  <c r="G185" i="20"/>
  <c r="H185" i="20" l="1"/>
  <c r="I185" i="20"/>
  <c r="J185" i="20"/>
  <c r="K185" i="20"/>
  <c r="L185" i="20"/>
  <c r="I36" i="37"/>
  <c r="K31" i="37"/>
  <c r="I36" i="36"/>
  <c r="K31" i="36"/>
  <c r="I36" i="38"/>
  <c r="K31" i="38"/>
  <c r="K31" i="35"/>
  <c r="I36" i="35"/>
  <c r="I36" i="40"/>
  <c r="K31" i="40"/>
  <c r="K31" i="42"/>
  <c r="I36" i="42"/>
  <c r="K31" i="34"/>
  <c r="I36" i="34"/>
  <c r="I36" i="39"/>
  <c r="K31" i="39"/>
  <c r="I36" i="43"/>
  <c r="K31" i="43"/>
  <c r="I36" i="41"/>
  <c r="K31" i="41"/>
  <c r="I31" i="2"/>
  <c r="G36" i="2"/>
  <c r="I31" i="9"/>
  <c r="G36" i="9"/>
  <c r="G186" i="20"/>
  <c r="H186" i="20" l="1"/>
  <c r="I186" i="20"/>
  <c r="J186" i="20"/>
  <c r="K186" i="20"/>
  <c r="L186" i="20"/>
  <c r="K36" i="42"/>
  <c r="M31" i="42"/>
  <c r="M31" i="38"/>
  <c r="K36" i="38"/>
  <c r="M31" i="39"/>
  <c r="K36" i="39"/>
  <c r="K36" i="43"/>
  <c r="M31" i="43"/>
  <c r="K36" i="34"/>
  <c r="M31" i="34"/>
  <c r="K36" i="36"/>
  <c r="M31" i="36"/>
  <c r="K36" i="41"/>
  <c r="M31" i="41"/>
  <c r="K36" i="35"/>
  <c r="M31" i="35"/>
  <c r="M31" i="37"/>
  <c r="K36" i="37"/>
  <c r="K36" i="40"/>
  <c r="M31" i="40"/>
  <c r="K31" i="2"/>
  <c r="I36" i="2"/>
  <c r="K31" i="9"/>
  <c r="I36" i="9"/>
  <c r="G187" i="20"/>
  <c r="H187" i="20" l="1"/>
  <c r="I187" i="20"/>
  <c r="J187" i="20"/>
  <c r="K187" i="20"/>
  <c r="L187" i="20"/>
  <c r="M36" i="40"/>
  <c r="A37" i="40"/>
  <c r="A37" i="41"/>
  <c r="M36" i="41"/>
  <c r="M36" i="35"/>
  <c r="A37" i="35"/>
  <c r="M36" i="38"/>
  <c r="A37" i="38"/>
  <c r="A37" i="34"/>
  <c r="M36" i="34"/>
  <c r="A37" i="42"/>
  <c r="M36" i="42"/>
  <c r="M36" i="36"/>
  <c r="A37" i="36"/>
  <c r="M36" i="37"/>
  <c r="A37" i="37"/>
  <c r="M36" i="43"/>
  <c r="A37" i="43"/>
  <c r="M36" i="39"/>
  <c r="A37" i="39"/>
  <c r="M31" i="2"/>
  <c r="K36" i="2"/>
  <c r="M31" i="9"/>
  <c r="K36" i="9"/>
  <c r="G188" i="20"/>
  <c r="H188" i="20" l="1"/>
  <c r="I188" i="20"/>
  <c r="J188" i="20"/>
  <c r="K188" i="20"/>
  <c r="L188" i="20"/>
  <c r="C37" i="39"/>
  <c r="A42" i="39"/>
  <c r="C37" i="35"/>
  <c r="A42" i="35"/>
  <c r="C37" i="41"/>
  <c r="A42" i="41"/>
  <c r="A42" i="43"/>
  <c r="C37" i="43"/>
  <c r="C37" i="37"/>
  <c r="A42" i="37"/>
  <c r="C37" i="40"/>
  <c r="A42" i="40"/>
  <c r="C37" i="36"/>
  <c r="A42" i="36"/>
  <c r="A42" i="42"/>
  <c r="C37" i="42"/>
  <c r="A42" i="34"/>
  <c r="C37" i="34"/>
  <c r="C37" i="38"/>
  <c r="A42" i="38"/>
  <c r="A37" i="2"/>
  <c r="M36" i="2"/>
  <c r="A37" i="9"/>
  <c r="M36" i="9"/>
  <c r="G189" i="20"/>
  <c r="H189" i="20" l="1"/>
  <c r="I189" i="20"/>
  <c r="J189" i="20"/>
  <c r="K189" i="20"/>
  <c r="L189" i="20"/>
  <c r="C42" i="40"/>
  <c r="C42" i="39"/>
  <c r="C42" i="36"/>
  <c r="C42" i="37"/>
  <c r="C42" i="43"/>
  <c r="C42" i="41"/>
  <c r="C42" i="35"/>
  <c r="C42" i="34"/>
  <c r="C42" i="42"/>
  <c r="C42" i="38"/>
  <c r="C37" i="2"/>
  <c r="C42" i="2" s="1"/>
  <c r="A42" i="2"/>
  <c r="C37" i="9"/>
  <c r="C42" i="9" s="1"/>
  <c r="A42" i="9"/>
  <c r="G190" i="20"/>
  <c r="H190" i="20" l="1"/>
  <c r="I190" i="20"/>
  <c r="J190" i="20"/>
  <c r="K190" i="20"/>
  <c r="L190" i="20"/>
  <c r="G191" i="20"/>
  <c r="H191" i="20" l="1"/>
  <c r="I191" i="20"/>
  <c r="J191" i="20"/>
  <c r="K191" i="20"/>
  <c r="L191" i="20"/>
  <c r="G192" i="20"/>
  <c r="H192" i="20" l="1"/>
  <c r="I192" i="20"/>
  <c r="J192" i="20"/>
  <c r="K192" i="20"/>
  <c r="L192" i="20"/>
  <c r="G193" i="20"/>
  <c r="H193" i="20" l="1"/>
  <c r="I193" i="20"/>
  <c r="J193" i="20"/>
  <c r="K193" i="20"/>
  <c r="L193" i="20"/>
  <c r="G194" i="20"/>
  <c r="H194" i="20" l="1"/>
  <c r="I194" i="20"/>
  <c r="J194" i="20"/>
  <c r="K194" i="20"/>
  <c r="L194" i="20"/>
  <c r="G195" i="20"/>
  <c r="H195" i="20" l="1"/>
  <c r="I195" i="20"/>
  <c r="J195" i="20"/>
  <c r="K195" i="20"/>
  <c r="L195" i="20"/>
  <c r="G196" i="20"/>
  <c r="H196" i="20" l="1"/>
  <c r="I196" i="20"/>
  <c r="J196" i="20"/>
  <c r="K196" i="20"/>
  <c r="L196" i="20"/>
  <c r="G197" i="20"/>
  <c r="H197" i="20" l="1"/>
  <c r="I197" i="20"/>
  <c r="J197" i="20"/>
  <c r="K197" i="20"/>
  <c r="L197" i="20"/>
  <c r="G198" i="20"/>
  <c r="H198" i="20" l="1"/>
  <c r="I198" i="20"/>
  <c r="J198" i="20"/>
  <c r="K198" i="20"/>
  <c r="L198" i="20"/>
  <c r="G199" i="20"/>
  <c r="H199" i="20" l="1"/>
  <c r="I199" i="20"/>
  <c r="J199" i="20"/>
  <c r="K199" i="20"/>
  <c r="L199" i="20"/>
  <c r="G200" i="20"/>
  <c r="H200" i="20" l="1"/>
  <c r="I200" i="20"/>
  <c r="J200" i="20"/>
  <c r="K200" i="20"/>
  <c r="L200" i="20"/>
  <c r="G201" i="20"/>
  <c r="H201" i="20" l="1"/>
  <c r="I201" i="20"/>
  <c r="J201" i="20"/>
  <c r="K201" i="20"/>
  <c r="L201" i="20"/>
  <c r="J7" i="9"/>
  <c r="G202" i="20"/>
  <c r="D13" i="39" l="1"/>
  <c r="D25" i="36"/>
  <c r="J25" i="43"/>
  <c r="H202" i="20"/>
  <c r="I203" i="20" s="1"/>
  <c r="J204" i="20" s="1"/>
  <c r="I202" i="20"/>
  <c r="J203" i="20" s="1"/>
  <c r="K204" i="20" s="1"/>
  <c r="J202" i="20"/>
  <c r="K203" i="20" s="1"/>
  <c r="K202" i="20"/>
  <c r="L203" i="20" s="1"/>
  <c r="H203" i="20"/>
  <c r="I204" i="20" s="1"/>
  <c r="L202" i="20"/>
  <c r="H204" i="20"/>
  <c r="B13" i="42"/>
  <c r="B19" i="34"/>
  <c r="L19" i="35"/>
  <c r="B25" i="35"/>
  <c r="D25" i="35"/>
  <c r="D31" i="39"/>
  <c r="F31" i="43"/>
  <c r="D7" i="36"/>
  <c r="L7" i="36"/>
  <c r="H7" i="34"/>
  <c r="N7" i="35"/>
  <c r="D13" i="41"/>
  <c r="B13" i="37"/>
  <c r="F13" i="38"/>
  <c r="D13" i="40"/>
  <c r="J13" i="43"/>
  <c r="B19" i="40"/>
  <c r="N13" i="42"/>
  <c r="F19" i="43"/>
  <c r="B19" i="9"/>
  <c r="D19" i="40"/>
  <c r="F19" i="35"/>
  <c r="H19" i="37"/>
  <c r="L19" i="34"/>
  <c r="N19" i="39"/>
  <c r="B25" i="40"/>
  <c r="F25" i="35"/>
  <c r="D25" i="34"/>
  <c r="F25" i="41"/>
  <c r="L25" i="40"/>
  <c r="H25" i="37"/>
  <c r="J25" i="42"/>
  <c r="J25" i="40"/>
  <c r="N25" i="36"/>
  <c r="B31" i="43"/>
  <c r="D31" i="43"/>
  <c r="N25" i="35"/>
  <c r="D31" i="37"/>
  <c r="F31" i="41"/>
  <c r="H31" i="35"/>
  <c r="B37" i="43"/>
  <c r="N31" i="40"/>
  <c r="B7" i="35"/>
  <c r="B7" i="42"/>
  <c r="B7" i="38"/>
  <c r="D7" i="39"/>
  <c r="D7" i="34"/>
  <c r="B7" i="39"/>
  <c r="D7" i="42"/>
  <c r="B7" i="40"/>
  <c r="B7" i="37"/>
  <c r="B7" i="43"/>
  <c r="B7" i="36"/>
  <c r="B7" i="34"/>
  <c r="B7" i="41"/>
  <c r="D7" i="40"/>
  <c r="D7" i="43"/>
  <c r="D7" i="41"/>
  <c r="D7" i="38"/>
  <c r="D7" i="37"/>
  <c r="D7" i="35"/>
  <c r="F7" i="42"/>
  <c r="F7" i="37"/>
  <c r="F7" i="43"/>
  <c r="F7" i="41"/>
  <c r="F7" i="38"/>
  <c r="F7" i="34"/>
  <c r="F7" i="35"/>
  <c r="F7" i="36"/>
  <c r="H7" i="39"/>
  <c r="H7" i="37"/>
  <c r="F7" i="40"/>
  <c r="H7" i="41"/>
  <c r="F7" i="39"/>
  <c r="H7" i="42"/>
  <c r="H7" i="36"/>
  <c r="H7" i="43"/>
  <c r="H7" i="40"/>
  <c r="J7" i="40"/>
  <c r="J7" i="41"/>
  <c r="H7" i="38"/>
  <c r="H7" i="35"/>
  <c r="J7" i="36"/>
  <c r="L7" i="38"/>
  <c r="F7" i="9"/>
  <c r="J7" i="39"/>
  <c r="J7" i="35"/>
  <c r="J7" i="42"/>
  <c r="J7" i="43"/>
  <c r="J7" i="37"/>
  <c r="L7" i="40"/>
  <c r="J7" i="34"/>
  <c r="L7" i="41"/>
  <c r="L7" i="37"/>
  <c r="L7" i="43"/>
  <c r="L7" i="42"/>
  <c r="L7" i="34"/>
  <c r="L7" i="39"/>
  <c r="L7" i="35"/>
  <c r="J7" i="38"/>
  <c r="N7" i="41"/>
  <c r="N7" i="39"/>
  <c r="N7" i="38"/>
  <c r="N7" i="40"/>
  <c r="B13" i="43"/>
  <c r="N7" i="36"/>
  <c r="N7" i="34"/>
  <c r="D13" i="34"/>
  <c r="B13" i="35"/>
  <c r="N7" i="42"/>
  <c r="N7" i="37"/>
  <c r="N7" i="43"/>
  <c r="B13" i="34"/>
  <c r="B13" i="41"/>
  <c r="D13" i="37"/>
  <c r="B13" i="38"/>
  <c r="B13" i="40"/>
  <c r="L7" i="2"/>
  <c r="B13" i="39"/>
  <c r="B13" i="36"/>
  <c r="D13" i="35"/>
  <c r="D13" i="38"/>
  <c r="H13" i="37"/>
  <c r="F13" i="35"/>
  <c r="F13" i="34"/>
  <c r="D13" i="42"/>
  <c r="F13" i="36"/>
  <c r="F13" i="41"/>
  <c r="D13" i="36"/>
  <c r="D13" i="43"/>
  <c r="H13" i="42"/>
  <c r="F13" i="40"/>
  <c r="H13" i="35"/>
  <c r="F13" i="43"/>
  <c r="H13" i="39"/>
  <c r="F13" i="37"/>
  <c r="F13" i="39"/>
  <c r="H13" i="38"/>
  <c r="F13" i="42"/>
  <c r="H13" i="36"/>
  <c r="J13" i="40"/>
  <c r="J13" i="34"/>
  <c r="J13" i="38"/>
  <c r="H13" i="40"/>
  <c r="H13" i="34"/>
  <c r="D13" i="9"/>
  <c r="H13" i="43"/>
  <c r="L13" i="39"/>
  <c r="J13" i="42"/>
  <c r="H13" i="41"/>
  <c r="F13" i="9"/>
  <c r="L13" i="36"/>
  <c r="L13" i="38"/>
  <c r="J13" i="39"/>
  <c r="L13" i="43"/>
  <c r="N13" i="39"/>
  <c r="L13" i="34"/>
  <c r="J13" i="35"/>
  <c r="J13" i="36"/>
  <c r="L13" i="42"/>
  <c r="J13" i="41"/>
  <c r="J13" i="37"/>
  <c r="N13" i="40"/>
  <c r="N13" i="35"/>
  <c r="L13" i="37"/>
  <c r="L13" i="41"/>
  <c r="N13" i="36"/>
  <c r="L13" i="35"/>
  <c r="N13" i="38"/>
  <c r="N13" i="34"/>
  <c r="H13" i="9"/>
  <c r="L13" i="40"/>
  <c r="B19" i="38"/>
  <c r="N13" i="41"/>
  <c r="B19" i="41"/>
  <c r="N13" i="43"/>
  <c r="B19" i="39"/>
  <c r="N13" i="37"/>
  <c r="B19" i="42"/>
  <c r="B19" i="37"/>
  <c r="B19" i="43"/>
  <c r="D19" i="38"/>
  <c r="B19" i="35"/>
  <c r="D19" i="39"/>
  <c r="D19" i="34"/>
  <c r="L13" i="9"/>
  <c r="D19" i="42"/>
  <c r="D19" i="35"/>
  <c r="D19" i="37"/>
  <c r="D19" i="43"/>
  <c r="D19" i="36"/>
  <c r="H19" i="35"/>
  <c r="F19" i="40"/>
  <c r="F19" i="37"/>
  <c r="F19" i="36"/>
  <c r="F19" i="38"/>
  <c r="F19" i="39"/>
  <c r="F19" i="34"/>
  <c r="F19" i="42"/>
  <c r="F19" i="41"/>
  <c r="D19" i="9"/>
  <c r="H19" i="40"/>
  <c r="H19" i="36"/>
  <c r="H19" i="42"/>
  <c r="H19" i="38"/>
  <c r="H19" i="43"/>
  <c r="H19" i="41"/>
  <c r="H19" i="34"/>
  <c r="H19" i="39"/>
  <c r="J19" i="35"/>
  <c r="J19" i="37"/>
  <c r="J19" i="39"/>
  <c r="J19" i="43"/>
  <c r="J19" i="38"/>
  <c r="J19" i="34"/>
  <c r="J19" i="41"/>
  <c r="J19" i="40"/>
  <c r="J19" i="36"/>
  <c r="J19" i="42"/>
  <c r="L19" i="43"/>
  <c r="L19" i="38"/>
  <c r="L19" i="39"/>
  <c r="L19" i="37"/>
  <c r="L19" i="40"/>
  <c r="L19" i="41"/>
  <c r="L19" i="42"/>
  <c r="L19" i="36"/>
  <c r="N19" i="41"/>
  <c r="N19" i="42"/>
  <c r="N19" i="43"/>
  <c r="B25" i="43"/>
  <c r="N19" i="38"/>
  <c r="N19" i="40"/>
  <c r="N19" i="34"/>
  <c r="N19" i="35"/>
  <c r="N19" i="37"/>
  <c r="D25" i="39"/>
  <c r="B25" i="36"/>
  <c r="B25" i="34"/>
  <c r="B25" i="42"/>
  <c r="B25" i="41"/>
  <c r="D25" i="37"/>
  <c r="B25" i="39"/>
  <c r="D25" i="43"/>
  <c r="D25" i="40"/>
  <c r="D25" i="42"/>
  <c r="D25" i="41"/>
  <c r="F25" i="37"/>
  <c r="D25" i="38"/>
  <c r="B25" i="38"/>
  <c r="F25" i="36"/>
  <c r="F25" i="38"/>
  <c r="F25" i="34"/>
  <c r="F25" i="42"/>
  <c r="F25" i="43"/>
  <c r="F25" i="39"/>
  <c r="F25" i="40"/>
  <c r="H25" i="42"/>
  <c r="J25" i="34"/>
  <c r="H25" i="39"/>
  <c r="H25" i="36"/>
  <c r="H25" i="34"/>
  <c r="D25" i="2"/>
  <c r="H25" i="43"/>
  <c r="H25" i="40"/>
  <c r="H25" i="41"/>
  <c r="H25" i="35"/>
  <c r="H25" i="38"/>
  <c r="J25" i="38"/>
  <c r="J25" i="35"/>
  <c r="N25" i="37"/>
  <c r="L25" i="41"/>
  <c r="L25" i="34"/>
  <c r="J25" i="37"/>
  <c r="J25" i="41"/>
  <c r="J25" i="39"/>
  <c r="J25" i="36"/>
  <c r="L25" i="39"/>
  <c r="N25" i="41"/>
  <c r="L25" i="42"/>
  <c r="L25" i="36"/>
  <c r="L25" i="35"/>
  <c r="N25" i="43"/>
  <c r="N25" i="42"/>
  <c r="N25" i="40"/>
  <c r="L25" i="37"/>
  <c r="N25" i="39"/>
  <c r="L25" i="38"/>
  <c r="L25" i="43"/>
  <c r="N25" i="38"/>
  <c r="B31" i="40"/>
  <c r="B31" i="41"/>
  <c r="D31" i="38"/>
  <c r="N25" i="34"/>
  <c r="B31" i="39"/>
  <c r="B31" i="36"/>
  <c r="B31" i="35"/>
  <c r="B31" i="37"/>
  <c r="B31" i="34"/>
  <c r="D31" i="42"/>
  <c r="D31" i="40"/>
  <c r="B31" i="42"/>
  <c r="D31" i="34"/>
  <c r="D31" i="41"/>
  <c r="D31" i="35"/>
  <c r="H31" i="39"/>
  <c r="F31" i="35"/>
  <c r="F31" i="40"/>
  <c r="F31" i="42"/>
  <c r="F31" i="36"/>
  <c r="F31" i="39"/>
  <c r="F31" i="37"/>
  <c r="F31" i="38"/>
  <c r="F31" i="34"/>
  <c r="J31" i="36"/>
  <c r="H31" i="38"/>
  <c r="H31" i="43"/>
  <c r="H31" i="40"/>
  <c r="H31" i="37"/>
  <c r="H31" i="41"/>
  <c r="H31" i="34"/>
  <c r="H31" i="42"/>
  <c r="J31" i="35"/>
  <c r="J31" i="34"/>
  <c r="H31" i="36"/>
  <c r="J31" i="43"/>
  <c r="J31" i="37"/>
  <c r="J31" i="41"/>
  <c r="J31" i="42"/>
  <c r="L31" i="39"/>
  <c r="L31" i="43"/>
  <c r="J31" i="38"/>
  <c r="N31" i="42"/>
  <c r="L31" i="38"/>
  <c r="L31" i="34"/>
  <c r="L31" i="41"/>
  <c r="L31" i="35"/>
  <c r="L31" i="36"/>
  <c r="L31" i="42"/>
  <c r="L31" i="40"/>
  <c r="N31" i="37"/>
  <c r="J31" i="40"/>
  <c r="N31" i="36"/>
  <c r="N31" i="38"/>
  <c r="N31" i="35"/>
  <c r="N31" i="41"/>
  <c r="N31" i="43"/>
  <c r="L31" i="37"/>
  <c r="J31" i="39"/>
  <c r="B37" i="38"/>
  <c r="B37" i="34"/>
  <c r="B37" i="37"/>
  <c r="N31" i="39"/>
  <c r="N31" i="34"/>
  <c r="B37" i="41"/>
  <c r="B37" i="42"/>
  <c r="B37" i="35"/>
  <c r="B37" i="40"/>
  <c r="B37" i="36"/>
  <c r="D37" i="41"/>
  <c r="D37" i="43"/>
  <c r="D37" i="42"/>
  <c r="D37" i="38"/>
  <c r="D37" i="35"/>
  <c r="D37" i="37"/>
  <c r="D37" i="40"/>
  <c r="B37" i="39"/>
  <c r="D37" i="39"/>
  <c r="D37" i="34"/>
  <c r="D37" i="36"/>
  <c r="N7" i="9"/>
  <c r="N13" i="9"/>
  <c r="H7" i="9"/>
  <c r="J13" i="9"/>
  <c r="J19" i="2"/>
  <c r="J7" i="2"/>
  <c r="D31" i="9"/>
  <c r="D7" i="2"/>
  <c r="L31" i="2"/>
  <c r="D37" i="2"/>
  <c r="F31" i="9"/>
  <c r="B37" i="2"/>
  <c r="N25" i="2"/>
  <c r="J13" i="2"/>
  <c r="N31" i="2"/>
  <c r="H31" i="9"/>
  <c r="H31" i="2"/>
  <c r="H25" i="9"/>
  <c r="F19" i="2"/>
  <c r="F31" i="2"/>
  <c r="F25" i="2"/>
  <c r="N19" i="9"/>
  <c r="J31" i="9"/>
  <c r="H19" i="9"/>
  <c r="L31" i="9"/>
  <c r="N25" i="9"/>
  <c r="L19" i="9"/>
  <c r="N31" i="9"/>
  <c r="B25" i="2"/>
  <c r="B13" i="9"/>
  <c r="B37" i="9"/>
  <c r="B13" i="2"/>
  <c r="F25" i="9"/>
  <c r="H13" i="2"/>
  <c r="N19" i="2"/>
  <c r="B31" i="2"/>
  <c r="D31" i="2"/>
  <c r="H25" i="2"/>
  <c r="J31" i="2"/>
  <c r="D25" i="9"/>
  <c r="J25" i="9"/>
  <c r="D19" i="2"/>
  <c r="B25" i="9"/>
  <c r="L13" i="2"/>
  <c r="N7" i="2"/>
  <c r="L7" i="9"/>
  <c r="H19" i="2"/>
  <c r="F19" i="9"/>
  <c r="L19" i="2"/>
  <c r="B19" i="2"/>
  <c r="F7" i="2"/>
  <c r="H7" i="2"/>
  <c r="L25" i="2"/>
  <c r="D37" i="9"/>
  <c r="B7" i="9"/>
  <c r="D13" i="2"/>
  <c r="J19" i="9"/>
  <c r="L25" i="9"/>
  <c r="N13" i="2"/>
  <c r="B31" i="9"/>
  <c r="B7" i="2"/>
  <c r="J25" i="2"/>
  <c r="D7" i="9"/>
  <c r="F13" i="2"/>
  <c r="L204" i="20" l="1"/>
  <c r="E32" i="43"/>
  <c r="F32" i="43" s="1"/>
  <c r="A8" i="37"/>
  <c r="B8" i="37" s="1"/>
  <c r="A8" i="34"/>
  <c r="B8" i="34" s="1"/>
  <c r="A8" i="36"/>
  <c r="B8" i="36" s="1"/>
  <c r="C8" i="41"/>
  <c r="D8" i="41" s="1"/>
  <c r="A8" i="41"/>
  <c r="B8" i="41" s="1"/>
  <c r="A8" i="39"/>
  <c r="B8" i="39" s="1"/>
  <c r="A8" i="38"/>
  <c r="B8" i="38" s="1"/>
  <c r="A8" i="35"/>
  <c r="B8" i="35" s="1"/>
  <c r="A8" i="40"/>
  <c r="B8" i="40" s="1"/>
  <c r="A8" i="43"/>
  <c r="B8" i="43" s="1"/>
  <c r="A8" i="42"/>
  <c r="B8" i="42" s="1"/>
  <c r="C8" i="34"/>
  <c r="D8" i="34" s="1"/>
  <c r="C8" i="43"/>
  <c r="D8" i="43" s="1"/>
  <c r="C8" i="35"/>
  <c r="D8" i="35" s="1"/>
  <c r="E8" i="34"/>
  <c r="F8" i="34" s="1"/>
  <c r="C8" i="42"/>
  <c r="D8" i="42" s="1"/>
  <c r="C8" i="36"/>
  <c r="D8" i="36" s="1"/>
  <c r="C8" i="37"/>
  <c r="D8" i="37" s="1"/>
  <c r="C8" i="40"/>
  <c r="D8" i="40" s="1"/>
  <c r="C8" i="39"/>
  <c r="D8" i="39" s="1"/>
  <c r="C8" i="38"/>
  <c r="D8" i="38" s="1"/>
  <c r="E8" i="39"/>
  <c r="F8" i="39" s="1"/>
  <c r="E8" i="43"/>
  <c r="F8" i="43" s="1"/>
  <c r="E8" i="40"/>
  <c r="F8" i="40" s="1"/>
  <c r="E8" i="42"/>
  <c r="F8" i="42" s="1"/>
  <c r="E8" i="38"/>
  <c r="F8" i="38" s="1"/>
  <c r="E8" i="35"/>
  <c r="F8" i="35" s="1"/>
  <c r="E8" i="41"/>
  <c r="F8" i="41" s="1"/>
  <c r="E8" i="37"/>
  <c r="F8" i="37" s="1"/>
  <c r="E8" i="36"/>
  <c r="F8" i="36" s="1"/>
  <c r="G8" i="42"/>
  <c r="H8" i="42" s="1"/>
  <c r="G8" i="37"/>
  <c r="H8" i="37" s="1"/>
  <c r="G8" i="35"/>
  <c r="H8" i="35" s="1"/>
  <c r="G8" i="38"/>
  <c r="H8" i="38" s="1"/>
  <c r="G8" i="39"/>
  <c r="H8" i="39" s="1"/>
  <c r="G8" i="36"/>
  <c r="H8" i="36" s="1"/>
  <c r="G8" i="43"/>
  <c r="H8" i="43" s="1"/>
  <c r="G8" i="40"/>
  <c r="H8" i="40" s="1"/>
  <c r="G8" i="34"/>
  <c r="H8" i="34" s="1"/>
  <c r="G8" i="41"/>
  <c r="H8" i="41" s="1"/>
  <c r="I8" i="40"/>
  <c r="I8" i="37"/>
  <c r="I8" i="41"/>
  <c r="K8" i="36"/>
  <c r="I8" i="35"/>
  <c r="I8" i="43"/>
  <c r="I8" i="34"/>
  <c r="I8" i="42"/>
  <c r="I8" i="36"/>
  <c r="I8" i="38"/>
  <c r="I8" i="39"/>
  <c r="K8" i="39"/>
  <c r="K8" i="34"/>
  <c r="K8" i="41"/>
  <c r="K8" i="40"/>
  <c r="K8" i="42"/>
  <c r="K8" i="38"/>
  <c r="K8" i="37"/>
  <c r="K8" i="35"/>
  <c r="K8" i="43"/>
  <c r="M8" i="34"/>
  <c r="N8" i="34" s="1"/>
  <c r="M8" i="43"/>
  <c r="N8" i="43" s="1"/>
  <c r="M8" i="42"/>
  <c r="N8" i="42" s="1"/>
  <c r="M8" i="38"/>
  <c r="N8" i="38" s="1"/>
  <c r="M8" i="41"/>
  <c r="N8" i="41" s="1"/>
  <c r="A14" i="42"/>
  <c r="B14" i="42" s="1"/>
  <c r="M8" i="39"/>
  <c r="N8" i="39" s="1"/>
  <c r="M8" i="37"/>
  <c r="N8" i="37" s="1"/>
  <c r="M8" i="40"/>
  <c r="N8" i="40" s="1"/>
  <c r="A14" i="35"/>
  <c r="B14" i="35" s="1"/>
  <c r="M8" i="35"/>
  <c r="N8" i="35" s="1"/>
  <c r="A14" i="41"/>
  <c r="B14" i="41" s="1"/>
  <c r="M8" i="36"/>
  <c r="N8" i="36" s="1"/>
  <c r="C14" i="42"/>
  <c r="D14" i="42" s="1"/>
  <c r="A14" i="36"/>
  <c r="B14" i="36" s="1"/>
  <c r="A14" i="34"/>
  <c r="B14" i="34" s="1"/>
  <c r="E14" i="38"/>
  <c r="F14" i="38" s="1"/>
  <c r="C14" i="38"/>
  <c r="D14" i="38" s="1"/>
  <c r="A14" i="43"/>
  <c r="B14" i="43" s="1"/>
  <c r="A14" i="38"/>
  <c r="B14" i="38" s="1"/>
  <c r="A14" i="39"/>
  <c r="B14" i="39" s="1"/>
  <c r="A14" i="37"/>
  <c r="B14" i="37" s="1"/>
  <c r="C14" i="43"/>
  <c r="D14" i="43" s="1"/>
  <c r="C14" i="40"/>
  <c r="D14" i="40" s="1"/>
  <c r="A14" i="40"/>
  <c r="B14" i="40" s="1"/>
  <c r="C14" i="35"/>
  <c r="D14" i="35" s="1"/>
  <c r="E14" i="42"/>
  <c r="F14" i="42" s="1"/>
  <c r="E14" i="35"/>
  <c r="F14" i="35" s="1"/>
  <c r="C14" i="36"/>
  <c r="D14" i="36" s="1"/>
  <c r="C14" i="41"/>
  <c r="D14" i="41" s="1"/>
  <c r="E14" i="41"/>
  <c r="F14" i="41" s="1"/>
  <c r="C14" i="37"/>
  <c r="D14" i="37" s="1"/>
  <c r="C14" i="39"/>
  <c r="D14" i="39" s="1"/>
  <c r="E14" i="37"/>
  <c r="F14" i="37" s="1"/>
  <c r="E14" i="36"/>
  <c r="F14" i="36" s="1"/>
  <c r="C14" i="34"/>
  <c r="D14" i="34" s="1"/>
  <c r="E14" i="39"/>
  <c r="F14" i="39" s="1"/>
  <c r="G14" i="36"/>
  <c r="H14" i="36" s="1"/>
  <c r="G14" i="37"/>
  <c r="H14" i="37" s="1"/>
  <c r="G14" i="39"/>
  <c r="H14" i="39" s="1"/>
  <c r="G14" i="38"/>
  <c r="H14" i="38" s="1"/>
  <c r="E14" i="34"/>
  <c r="F14" i="34" s="1"/>
  <c r="G14" i="41"/>
  <c r="H14" i="41" s="1"/>
  <c r="G14" i="34"/>
  <c r="H14" i="34" s="1"/>
  <c r="E14" i="43"/>
  <c r="F14" i="43" s="1"/>
  <c r="G14" i="42"/>
  <c r="H14" i="42" s="1"/>
  <c r="K14" i="36"/>
  <c r="I14" i="43"/>
  <c r="I14" i="38"/>
  <c r="I14" i="36"/>
  <c r="I14" i="37"/>
  <c r="I14" i="42"/>
  <c r="I14" i="34"/>
  <c r="G14" i="40"/>
  <c r="H14" i="40" s="1"/>
  <c r="I14" i="41"/>
  <c r="E14" i="40"/>
  <c r="F14" i="40" s="1"/>
  <c r="G14" i="43"/>
  <c r="H14" i="43" s="1"/>
  <c r="G14" i="35"/>
  <c r="H14" i="35" s="1"/>
  <c r="I14" i="35"/>
  <c r="I14" i="40"/>
  <c r="I14" i="39"/>
  <c r="M14" i="36"/>
  <c r="N14" i="36" s="1"/>
  <c r="K14" i="39"/>
  <c r="K14" i="40"/>
  <c r="M14" i="34"/>
  <c r="N14" i="34" s="1"/>
  <c r="K14" i="42"/>
  <c r="K14" i="43"/>
  <c r="K14" i="38"/>
  <c r="K14" i="34"/>
  <c r="K14" i="35"/>
  <c r="M14" i="43"/>
  <c r="N14" i="43" s="1"/>
  <c r="K14" i="37"/>
  <c r="M14" i="38"/>
  <c r="N14" i="38" s="1"/>
  <c r="K14" i="41"/>
  <c r="M14" i="42"/>
  <c r="N14" i="42" s="1"/>
  <c r="M14" i="41"/>
  <c r="N14" i="41" s="1"/>
  <c r="A20" i="41"/>
  <c r="B20" i="41" s="1"/>
  <c r="A20" i="42"/>
  <c r="B20" i="42" s="1"/>
  <c r="A20" i="43"/>
  <c r="B20" i="43" s="1"/>
  <c r="M14" i="35"/>
  <c r="N14" i="35" s="1"/>
  <c r="A20" i="38"/>
  <c r="B20" i="38" s="1"/>
  <c r="A20" i="34"/>
  <c r="B20" i="34" s="1"/>
  <c r="M14" i="40"/>
  <c r="N14" i="40" s="1"/>
  <c r="A20" i="39"/>
  <c r="B20" i="39" s="1"/>
  <c r="M14" i="39"/>
  <c r="N14" i="39" s="1"/>
  <c r="A20" i="40"/>
  <c r="B20" i="40" s="1"/>
  <c r="M14" i="37"/>
  <c r="N14" i="37" s="1"/>
  <c r="A20" i="36"/>
  <c r="B20" i="36" s="1"/>
  <c r="C20" i="38"/>
  <c r="D20" i="38" s="1"/>
  <c r="C20" i="36"/>
  <c r="D20" i="36" s="1"/>
  <c r="C20" i="35"/>
  <c r="D20" i="35" s="1"/>
  <c r="A20" i="35"/>
  <c r="B20" i="35" s="1"/>
  <c r="C20" i="43"/>
  <c r="D20" i="43" s="1"/>
  <c r="E20" i="39"/>
  <c r="F20" i="39" s="1"/>
  <c r="C20" i="37"/>
  <c r="D20" i="37" s="1"/>
  <c r="C20" i="34"/>
  <c r="D20" i="34" s="1"/>
  <c r="C20" i="39"/>
  <c r="D20" i="39" s="1"/>
  <c r="C20" i="42"/>
  <c r="D20" i="42" s="1"/>
  <c r="A20" i="37"/>
  <c r="B20" i="37" s="1"/>
  <c r="C20" i="40"/>
  <c r="D20" i="40" s="1"/>
  <c r="E20" i="34"/>
  <c r="F20" i="34" s="1"/>
  <c r="E20" i="41"/>
  <c r="F20" i="41" s="1"/>
  <c r="E20" i="38"/>
  <c r="F20" i="38" s="1"/>
  <c r="E20" i="43"/>
  <c r="F20" i="43" s="1"/>
  <c r="G20" i="38"/>
  <c r="H20" i="38" s="1"/>
  <c r="E20" i="35"/>
  <c r="F20" i="35" s="1"/>
  <c r="C20" i="41"/>
  <c r="D20" i="41" s="1"/>
  <c r="E20" i="42"/>
  <c r="F20" i="42" s="1"/>
  <c r="E20" i="37"/>
  <c r="F20" i="37" s="1"/>
  <c r="E20" i="40"/>
  <c r="F20" i="40" s="1"/>
  <c r="E20" i="36"/>
  <c r="F20" i="36" s="1"/>
  <c r="G20" i="43"/>
  <c r="H20" i="43" s="1"/>
  <c r="G20" i="37"/>
  <c r="H20" i="37" s="1"/>
  <c r="G20" i="39"/>
  <c r="H20" i="39" s="1"/>
  <c r="G20" i="41"/>
  <c r="H20" i="41" s="1"/>
  <c r="G20" i="34"/>
  <c r="H20" i="34" s="1"/>
  <c r="G20" i="35"/>
  <c r="H20" i="35" s="1"/>
  <c r="G20" i="36"/>
  <c r="H20" i="36" s="1"/>
  <c r="I20" i="39"/>
  <c r="G20" i="42"/>
  <c r="H20" i="42" s="1"/>
  <c r="G20" i="40"/>
  <c r="H20" i="40" s="1"/>
  <c r="I20" i="37"/>
  <c r="I20" i="41"/>
  <c r="I20" i="42"/>
  <c r="I20" i="40"/>
  <c r="K20" i="38"/>
  <c r="I20" i="34"/>
  <c r="I20" i="38"/>
  <c r="I20" i="43"/>
  <c r="I20" i="36"/>
  <c r="I20" i="35"/>
  <c r="K20" i="36"/>
  <c r="K20" i="41"/>
  <c r="K20" i="42"/>
  <c r="K20" i="37"/>
  <c r="K20" i="39"/>
  <c r="K20" i="35"/>
  <c r="K20" i="43"/>
  <c r="K20" i="40"/>
  <c r="K20" i="34"/>
  <c r="M20" i="37"/>
  <c r="N20" i="37" s="1"/>
  <c r="M20" i="43"/>
  <c r="N20" i="43" s="1"/>
  <c r="M20" i="34"/>
  <c r="N20" i="34" s="1"/>
  <c r="M20" i="35"/>
  <c r="N20" i="35" s="1"/>
  <c r="M20" i="36"/>
  <c r="N20" i="36" s="1"/>
  <c r="M20" i="39"/>
  <c r="N20" i="39" s="1"/>
  <c r="M20" i="38"/>
  <c r="N20" i="38" s="1"/>
  <c r="M20" i="42"/>
  <c r="N20" i="42" s="1"/>
  <c r="M20" i="40"/>
  <c r="N20" i="40" s="1"/>
  <c r="M20" i="41"/>
  <c r="N20" i="41" s="1"/>
  <c r="A26" i="37"/>
  <c r="B26" i="37" s="1"/>
  <c r="A26" i="42"/>
  <c r="B26" i="42" s="1"/>
  <c r="A26" i="41"/>
  <c r="B26" i="41" s="1"/>
  <c r="A26" i="38"/>
  <c r="B26" i="38" s="1"/>
  <c r="A26" i="43"/>
  <c r="B26" i="43" s="1"/>
  <c r="A26" i="39"/>
  <c r="B26" i="39" s="1"/>
  <c r="A26" i="40"/>
  <c r="B26" i="40" s="1"/>
  <c r="A26" i="35"/>
  <c r="B26" i="35" s="1"/>
  <c r="A26" i="34"/>
  <c r="B26" i="34" s="1"/>
  <c r="A26" i="36"/>
  <c r="B26" i="36" s="1"/>
  <c r="E26" i="36"/>
  <c r="F26" i="36" s="1"/>
  <c r="C26" i="37"/>
  <c r="D26" i="37" s="1"/>
  <c r="C26" i="43"/>
  <c r="D26" i="43" s="1"/>
  <c r="C26" i="38"/>
  <c r="D26" i="38" s="1"/>
  <c r="C26" i="42"/>
  <c r="D26" i="42" s="1"/>
  <c r="C26" i="35"/>
  <c r="D26" i="35" s="1"/>
  <c r="C26" i="41"/>
  <c r="D26" i="41" s="1"/>
  <c r="C26" i="34"/>
  <c r="D26" i="34" s="1"/>
  <c r="E26" i="40"/>
  <c r="F26" i="40" s="1"/>
  <c r="E26" i="38"/>
  <c r="F26" i="38" s="1"/>
  <c r="E26" i="37"/>
  <c r="F26" i="37" s="1"/>
  <c r="E26" i="34"/>
  <c r="F26" i="34" s="1"/>
  <c r="E26" i="43"/>
  <c r="F26" i="43" s="1"/>
  <c r="C26" i="40"/>
  <c r="D26" i="40" s="1"/>
  <c r="E26" i="39"/>
  <c r="F26" i="39" s="1"/>
  <c r="E26" i="41"/>
  <c r="F26" i="41" s="1"/>
  <c r="C26" i="36"/>
  <c r="D26" i="36" s="1"/>
  <c r="G26" i="38"/>
  <c r="H26" i="38" s="1"/>
  <c r="G26" i="35"/>
  <c r="H26" i="35" s="1"/>
  <c r="E26" i="42"/>
  <c r="F26" i="42" s="1"/>
  <c r="G26" i="40"/>
  <c r="H26" i="40" s="1"/>
  <c r="G26" i="43"/>
  <c r="H26" i="43" s="1"/>
  <c r="G26" i="41"/>
  <c r="H26" i="41" s="1"/>
  <c r="C26" i="39"/>
  <c r="D26" i="39" s="1"/>
  <c r="E26" i="35"/>
  <c r="F26" i="35" s="1"/>
  <c r="I26" i="38"/>
  <c r="G26" i="37"/>
  <c r="H26" i="37" s="1"/>
  <c r="I26" i="42"/>
  <c r="I26" i="37"/>
  <c r="G26" i="42"/>
  <c r="H26" i="42" s="1"/>
  <c r="I26" i="40"/>
  <c r="G26" i="36"/>
  <c r="H26" i="36" s="1"/>
  <c r="I26" i="39"/>
  <c r="G26" i="39"/>
  <c r="H26" i="39" s="1"/>
  <c r="G26" i="34"/>
  <c r="H26" i="34" s="1"/>
  <c r="K26" i="35"/>
  <c r="I26" i="36"/>
  <c r="K26" i="38"/>
  <c r="I26" i="35"/>
  <c r="I26" i="41"/>
  <c r="K26" i="34"/>
  <c r="K26" i="43"/>
  <c r="K26" i="42"/>
  <c r="C32" i="42"/>
  <c r="D32" i="42" s="1"/>
  <c r="M26" i="35"/>
  <c r="N26" i="35" s="1"/>
  <c r="K26" i="37"/>
  <c r="K26" i="41"/>
  <c r="A32" i="37"/>
  <c r="B32" i="37" s="1"/>
  <c r="M26" i="36"/>
  <c r="N26" i="36" s="1"/>
  <c r="K26" i="36"/>
  <c r="M26" i="43"/>
  <c r="N26" i="43" s="1"/>
  <c r="M26" i="37"/>
  <c r="N26" i="37" s="1"/>
  <c r="K26" i="39"/>
  <c r="K26" i="40"/>
  <c r="M26" i="41"/>
  <c r="N26" i="41" s="1"/>
  <c r="I26" i="43"/>
  <c r="I26" i="34"/>
  <c r="M26" i="34"/>
  <c r="N26" i="34" s="1"/>
  <c r="M26" i="38"/>
  <c r="N26" i="38" s="1"/>
  <c r="A32" i="34"/>
  <c r="B32" i="34" s="1"/>
  <c r="A32" i="35"/>
  <c r="B32" i="35" s="1"/>
  <c r="A32" i="43"/>
  <c r="B32" i="43" s="1"/>
  <c r="M26" i="42"/>
  <c r="N26" i="42" s="1"/>
  <c r="M26" i="39"/>
  <c r="N26" i="39" s="1"/>
  <c r="A32" i="40"/>
  <c r="B32" i="40" s="1"/>
  <c r="M26" i="40"/>
  <c r="N26" i="40" s="1"/>
  <c r="A32" i="42"/>
  <c r="B32" i="42" s="1"/>
  <c r="A32" i="38"/>
  <c r="B32" i="38" s="1"/>
  <c r="A32" i="36"/>
  <c r="B32" i="36" s="1"/>
  <c r="A32" i="41"/>
  <c r="B32" i="41" s="1"/>
  <c r="C32" i="37"/>
  <c r="D32" i="37" s="1"/>
  <c r="C32" i="41"/>
  <c r="D32" i="41" s="1"/>
  <c r="C32" i="39"/>
  <c r="D32" i="39" s="1"/>
  <c r="C32" i="35"/>
  <c r="D32" i="35" s="1"/>
  <c r="C32" i="43"/>
  <c r="D32" i="43" s="1"/>
  <c r="C32" i="38"/>
  <c r="D32" i="38" s="1"/>
  <c r="G32" i="36"/>
  <c r="H32" i="36" s="1"/>
  <c r="C32" i="40"/>
  <c r="D32" i="40" s="1"/>
  <c r="C32" i="34"/>
  <c r="D32" i="34" s="1"/>
  <c r="A32" i="39"/>
  <c r="B32" i="39" s="1"/>
  <c r="C32" i="36"/>
  <c r="D32" i="36" s="1"/>
  <c r="E32" i="36"/>
  <c r="F32" i="36" s="1"/>
  <c r="E32" i="35"/>
  <c r="F32" i="35" s="1"/>
  <c r="E32" i="41"/>
  <c r="F32" i="41" s="1"/>
  <c r="E32" i="39"/>
  <c r="F32" i="39" s="1"/>
  <c r="E32" i="42"/>
  <c r="F32" i="42" s="1"/>
  <c r="E32" i="40"/>
  <c r="F32" i="40" s="1"/>
  <c r="E32" i="38"/>
  <c r="F32" i="38" s="1"/>
  <c r="G32" i="41"/>
  <c r="H32" i="41" s="1"/>
  <c r="G32" i="39"/>
  <c r="H32" i="39" s="1"/>
  <c r="E32" i="37"/>
  <c r="F32" i="37" s="1"/>
  <c r="G32" i="40"/>
  <c r="H32" i="40" s="1"/>
  <c r="G32" i="37"/>
  <c r="H32" i="37" s="1"/>
  <c r="G32" i="38"/>
  <c r="H32" i="38" s="1"/>
  <c r="G32" i="34"/>
  <c r="H32" i="34" s="1"/>
  <c r="G32" i="42"/>
  <c r="H32" i="42" s="1"/>
  <c r="G32" i="35"/>
  <c r="H32" i="35" s="1"/>
  <c r="E32" i="34"/>
  <c r="F32" i="34" s="1"/>
  <c r="G32" i="43"/>
  <c r="H32" i="43" s="1"/>
  <c r="I32" i="34"/>
  <c r="I32" i="43"/>
  <c r="I32" i="36"/>
  <c r="I32" i="37"/>
  <c r="I32" i="40"/>
  <c r="M32" i="40"/>
  <c r="N32" i="40" s="1"/>
  <c r="K32" i="37"/>
  <c r="K32" i="40"/>
  <c r="I32" i="41"/>
  <c r="K32" i="41"/>
  <c r="I32" i="38"/>
  <c r="M32" i="35"/>
  <c r="N32" i="35" s="1"/>
  <c r="K32" i="38"/>
  <c r="K32" i="35"/>
  <c r="I32" i="42"/>
  <c r="K32" i="36"/>
  <c r="K32" i="39"/>
  <c r="K32" i="34"/>
  <c r="I32" i="39"/>
  <c r="I32" i="35"/>
  <c r="A38" i="37"/>
  <c r="B38" i="37" s="1"/>
  <c r="M32" i="38"/>
  <c r="N32" i="38" s="1"/>
  <c r="M32" i="34"/>
  <c r="N32" i="34" s="1"/>
  <c r="M32" i="37"/>
  <c r="N32" i="37" s="1"/>
  <c r="M32" i="36"/>
  <c r="N32" i="36" s="1"/>
  <c r="M32" i="43"/>
  <c r="N32" i="43" s="1"/>
  <c r="M32" i="39"/>
  <c r="N32" i="39" s="1"/>
  <c r="K32" i="43"/>
  <c r="K32" i="42"/>
  <c r="M32" i="42"/>
  <c r="N32" i="42" s="1"/>
  <c r="M32" i="41"/>
  <c r="N32" i="41" s="1"/>
  <c r="A38" i="34"/>
  <c r="B38" i="34" s="1"/>
  <c r="A38" i="39"/>
  <c r="B38" i="39" s="1"/>
  <c r="A38" i="43"/>
  <c r="B38" i="43" s="1"/>
  <c r="A38" i="38"/>
  <c r="B38" i="38" s="1"/>
  <c r="A38" i="36"/>
  <c r="B38" i="36" s="1"/>
  <c r="A38" i="42"/>
  <c r="B38" i="42" s="1"/>
  <c r="A38" i="35"/>
  <c r="B38" i="35" s="1"/>
  <c r="A38" i="41"/>
  <c r="B38" i="41" s="1"/>
  <c r="C38" i="36"/>
  <c r="D38" i="36" s="1"/>
  <c r="A38" i="40"/>
  <c r="B38" i="40" s="1"/>
  <c r="C38" i="43"/>
  <c r="D38" i="43" s="1"/>
  <c r="C38" i="40"/>
  <c r="D38" i="40" s="1"/>
  <c r="C38" i="34"/>
  <c r="D38" i="34" s="1"/>
  <c r="C38" i="38"/>
  <c r="D38" i="38" s="1"/>
  <c r="C38" i="35"/>
  <c r="D38" i="35" s="1"/>
  <c r="C38" i="37"/>
  <c r="D38" i="37" s="1"/>
  <c r="C38" i="42"/>
  <c r="D38" i="42" s="1"/>
  <c r="C38" i="39"/>
  <c r="D38" i="39" s="1"/>
  <c r="C38" i="41"/>
  <c r="D38" i="41" s="1"/>
  <c r="G32" i="9"/>
  <c r="H32" i="9" s="1"/>
  <c r="E14" i="9"/>
  <c r="F14" i="9" s="1"/>
  <c r="E26" i="2"/>
  <c r="F26" i="2" s="1"/>
  <c r="M26" i="9"/>
  <c r="N26" i="9" s="1"/>
  <c r="M32" i="9"/>
  <c r="N32" i="9" s="1"/>
  <c r="I26" i="2"/>
  <c r="C20" i="2"/>
  <c r="D20" i="2" s="1"/>
  <c r="G26" i="2"/>
  <c r="H26" i="2" s="1"/>
  <c r="C20" i="9"/>
  <c r="D20" i="9" s="1"/>
  <c r="I32" i="9"/>
  <c r="I14" i="2"/>
  <c r="E14" i="2"/>
  <c r="F14" i="2" s="1"/>
  <c r="K14" i="2"/>
  <c r="A26" i="2"/>
  <c r="B26" i="2" s="1"/>
  <c r="C26" i="2"/>
  <c r="D26" i="2" s="1"/>
  <c r="A14" i="9"/>
  <c r="B14" i="9" s="1"/>
  <c r="K20" i="9"/>
  <c r="G8" i="2"/>
  <c r="H8" i="2" s="1"/>
  <c r="M26" i="2"/>
  <c r="N26" i="2" s="1"/>
  <c r="A26" i="9"/>
  <c r="B26" i="9" s="1"/>
  <c r="C8" i="9"/>
  <c r="D8" i="9" s="1"/>
  <c r="C26" i="9"/>
  <c r="D26" i="9" s="1"/>
  <c r="I8" i="9"/>
  <c r="E32" i="9"/>
  <c r="F32" i="9" s="1"/>
  <c r="M14" i="9"/>
  <c r="N14" i="9" s="1"/>
  <c r="A20" i="2"/>
  <c r="B20" i="2" s="1"/>
  <c r="I14" i="9"/>
  <c r="A14" i="2"/>
  <c r="B14" i="2" s="1"/>
  <c r="G20" i="9"/>
  <c r="H20" i="9" s="1"/>
  <c r="I20" i="9"/>
  <c r="M8" i="9"/>
  <c r="N8" i="9" s="1"/>
  <c r="K20" i="2"/>
  <c r="E20" i="9"/>
  <c r="F20" i="9" s="1"/>
  <c r="E26" i="9"/>
  <c r="F26" i="9" s="1"/>
  <c r="C32" i="9"/>
  <c r="D32" i="9" s="1"/>
  <c r="I20" i="2"/>
  <c r="C14" i="2"/>
  <c r="D14" i="2" s="1"/>
  <c r="K8" i="2"/>
  <c r="A32" i="9"/>
  <c r="B32" i="9" s="1"/>
  <c r="G14" i="9"/>
  <c r="H14" i="9" s="1"/>
  <c r="C14" i="9"/>
  <c r="D14" i="9" s="1"/>
  <c r="I8" i="2"/>
  <c r="A38" i="9"/>
  <c r="B38" i="9" s="1"/>
  <c r="A8" i="2"/>
  <c r="B8" i="2" s="1"/>
  <c r="K8" i="9"/>
  <c r="G20" i="2"/>
  <c r="H20" i="2" s="1"/>
  <c r="M20" i="2"/>
  <c r="N20" i="2" s="1"/>
  <c r="C8" i="2"/>
  <c r="D8" i="2" s="1"/>
  <c r="C38" i="9"/>
  <c r="D38" i="9" s="1"/>
  <c r="A8" i="9"/>
  <c r="B8" i="9" s="1"/>
  <c r="G26" i="9"/>
  <c r="H26" i="9" s="1"/>
  <c r="K26" i="9"/>
  <c r="I26" i="9"/>
  <c r="M14" i="2"/>
  <c r="N14" i="2" s="1"/>
  <c r="M8" i="2"/>
  <c r="N8" i="2" s="1"/>
  <c r="E8" i="9"/>
  <c r="F8" i="9" s="1"/>
  <c r="G14" i="2"/>
  <c r="H14" i="2" s="1"/>
  <c r="K14" i="9"/>
  <c r="K32" i="9"/>
  <c r="E8" i="2"/>
  <c r="F8" i="2" s="1"/>
  <c r="K26" i="2"/>
  <c r="A20" i="9"/>
  <c r="B20" i="9" s="1"/>
  <c r="E20" i="2"/>
  <c r="F20" i="2" s="1"/>
  <c r="G8" i="9"/>
  <c r="H8" i="9" s="1"/>
  <c r="M20" i="9"/>
  <c r="N20" i="9" s="1"/>
  <c r="C32" i="2"/>
  <c r="D32" i="2" s="1"/>
  <c r="A32" i="2"/>
  <c r="B32" i="2" s="1"/>
  <c r="G32" i="2"/>
  <c r="H32" i="2" s="1"/>
  <c r="E32" i="2"/>
  <c r="F32" i="2" s="1"/>
  <c r="M32" i="2"/>
  <c r="N32" i="2" s="1"/>
  <c r="I32" i="2"/>
  <c r="K32" i="2"/>
  <c r="A38" i="2"/>
  <c r="B38" i="2" s="1"/>
  <c r="C38" i="2"/>
  <c r="D38" i="2" s="1"/>
  <c r="J32" i="41" l="1"/>
  <c r="J32" i="34"/>
  <c r="J20" i="35"/>
  <c r="J20" i="41"/>
  <c r="J32" i="35"/>
  <c r="J32" i="37"/>
  <c r="J26" i="35"/>
  <c r="J26" i="40"/>
  <c r="J20" i="34"/>
  <c r="J20" i="39"/>
  <c r="J32" i="42"/>
  <c r="J26" i="38"/>
  <c r="J20" i="36"/>
  <c r="J20" i="37"/>
  <c r="J26" i="42"/>
  <c r="J20" i="42"/>
  <c r="J32" i="40"/>
  <c r="J26" i="43"/>
  <c r="J26" i="41"/>
  <c r="J20" i="38"/>
  <c r="J32" i="39"/>
  <c r="J32" i="38"/>
  <c r="J32" i="36"/>
  <c r="L14" i="38"/>
  <c r="L26" i="35"/>
  <c r="L20" i="34"/>
  <c r="L32" i="40"/>
  <c r="L26" i="42"/>
  <c r="L20" i="40"/>
  <c r="L14" i="43"/>
  <c r="L32" i="39"/>
  <c r="L20" i="36"/>
  <c r="L14" i="42"/>
  <c r="L32" i="36"/>
  <c r="J32" i="43"/>
  <c r="J26" i="36"/>
  <c r="J26" i="37"/>
  <c r="J20" i="40"/>
  <c r="J14" i="40"/>
  <c r="J14" i="42"/>
  <c r="L8" i="42"/>
  <c r="J8" i="42"/>
  <c r="J14" i="35"/>
  <c r="J14" i="37"/>
  <c r="L8" i="40"/>
  <c r="J8" i="34"/>
  <c r="J14" i="36"/>
  <c r="L8" i="41"/>
  <c r="J8" i="43"/>
  <c r="L32" i="37"/>
  <c r="L26" i="36"/>
  <c r="L26" i="43"/>
  <c r="L20" i="43"/>
  <c r="L14" i="41"/>
  <c r="A9" i="35"/>
  <c r="A9" i="43"/>
  <c r="C9" i="43"/>
  <c r="A9" i="40"/>
  <c r="A9" i="38"/>
  <c r="A9" i="36"/>
  <c r="A9" i="42"/>
  <c r="A9" i="39"/>
  <c r="A9" i="34"/>
  <c r="C9" i="35"/>
  <c r="A9" i="41"/>
  <c r="A9" i="37"/>
  <c r="C9" i="36"/>
  <c r="C9" i="40"/>
  <c r="C9" i="34"/>
  <c r="C9" i="41"/>
  <c r="C9" i="39"/>
  <c r="C9" i="42"/>
  <c r="C9" i="37"/>
  <c r="C9" i="38"/>
  <c r="I9" i="36"/>
  <c r="E9" i="42"/>
  <c r="E9" i="41"/>
  <c r="E9" i="34"/>
  <c r="E9" i="43"/>
  <c r="E9" i="35"/>
  <c r="E9" i="39"/>
  <c r="E9" i="38"/>
  <c r="E9" i="36"/>
  <c r="E9" i="40"/>
  <c r="E9" i="37"/>
  <c r="G9" i="36"/>
  <c r="G9" i="39"/>
  <c r="G9" i="34"/>
  <c r="G9" i="40"/>
  <c r="G9" i="42"/>
  <c r="G9" i="43"/>
  <c r="G9" i="41"/>
  <c r="G9" i="37"/>
  <c r="G9" i="35"/>
  <c r="G9" i="38"/>
  <c r="I9" i="34"/>
  <c r="I9" i="40"/>
  <c r="I9" i="35"/>
  <c r="I9" i="43"/>
  <c r="I9" i="42"/>
  <c r="I9" i="37"/>
  <c r="I9" i="41"/>
  <c r="I9" i="38"/>
  <c r="K9" i="37"/>
  <c r="I9" i="39"/>
  <c r="K9" i="39"/>
  <c r="K9" i="43"/>
  <c r="K9" i="35"/>
  <c r="K9" i="40"/>
  <c r="K9" i="36"/>
  <c r="K9" i="38"/>
  <c r="K9" i="34"/>
  <c r="K9" i="41"/>
  <c r="K9" i="42"/>
  <c r="M9" i="38"/>
  <c r="M9" i="37"/>
  <c r="M9" i="40"/>
  <c r="M9" i="43"/>
  <c r="M9" i="35"/>
  <c r="M9" i="41"/>
  <c r="M9" i="39"/>
  <c r="A15" i="42"/>
  <c r="M9" i="34"/>
  <c r="M9" i="42"/>
  <c r="A15" i="38"/>
  <c r="A15" i="40"/>
  <c r="M9" i="36"/>
  <c r="A15" i="39"/>
  <c r="C15" i="42"/>
  <c r="A15" i="35"/>
  <c r="A15" i="43"/>
  <c r="A15" i="34"/>
  <c r="C15" i="43"/>
  <c r="C15" i="34"/>
  <c r="A15" i="36"/>
  <c r="C15" i="35"/>
  <c r="A15" i="41"/>
  <c r="A15" i="37"/>
  <c r="C15" i="36"/>
  <c r="E15" i="36"/>
  <c r="C15" i="38"/>
  <c r="E15" i="39"/>
  <c r="E15" i="42"/>
  <c r="E15" i="37"/>
  <c r="E15" i="34"/>
  <c r="C15" i="37"/>
  <c r="E15" i="35"/>
  <c r="C15" i="39"/>
  <c r="C15" i="40"/>
  <c r="C15" i="41"/>
  <c r="E15" i="40"/>
  <c r="E15" i="43"/>
  <c r="G15" i="39"/>
  <c r="G15" i="41"/>
  <c r="G15" i="35"/>
  <c r="I15" i="42"/>
  <c r="G15" i="42"/>
  <c r="G15" i="43"/>
  <c r="E15" i="41"/>
  <c r="E15" i="38"/>
  <c r="G15" i="40"/>
  <c r="I15" i="41"/>
  <c r="I15" i="40"/>
  <c r="I15" i="39"/>
  <c r="I15" i="38"/>
  <c r="K15" i="40"/>
  <c r="I15" i="37"/>
  <c r="I15" i="36"/>
  <c r="I15" i="43"/>
  <c r="G15" i="36"/>
  <c r="I15" i="35"/>
  <c r="G15" i="34"/>
  <c r="K15" i="38"/>
  <c r="G15" i="38"/>
  <c r="K15" i="37"/>
  <c r="K15" i="43"/>
  <c r="K15" i="41"/>
  <c r="K15" i="36"/>
  <c r="K15" i="42"/>
  <c r="I15" i="34"/>
  <c r="G15" i="37"/>
  <c r="M15" i="42"/>
  <c r="M15" i="34"/>
  <c r="M15" i="40"/>
  <c r="M15" i="38"/>
  <c r="K15" i="39"/>
  <c r="M15" i="36"/>
  <c r="M15" i="35"/>
  <c r="M15" i="37"/>
  <c r="M15" i="43"/>
  <c r="M15" i="39"/>
  <c r="K15" i="34"/>
  <c r="M15" i="41"/>
  <c r="A21" i="40"/>
  <c r="C21" i="41"/>
  <c r="C21" i="38"/>
  <c r="A21" i="43"/>
  <c r="A21" i="42"/>
  <c r="A21" i="39"/>
  <c r="A21" i="41"/>
  <c r="A21" i="37"/>
  <c r="A21" i="34"/>
  <c r="A21" i="38"/>
  <c r="K15" i="35"/>
  <c r="A21" i="36"/>
  <c r="C21" i="35"/>
  <c r="C21" i="34"/>
  <c r="C21" i="40"/>
  <c r="C21" i="37"/>
  <c r="C21" i="36"/>
  <c r="C21" i="43"/>
  <c r="A21" i="35"/>
  <c r="C21" i="42"/>
  <c r="E21" i="40"/>
  <c r="E21" i="34"/>
  <c r="E21" i="36"/>
  <c r="E21" i="39"/>
  <c r="E21" i="41"/>
  <c r="G21" i="40"/>
  <c r="C21" i="39"/>
  <c r="E21" i="43"/>
  <c r="E21" i="38"/>
  <c r="E21" i="42"/>
  <c r="E21" i="35"/>
  <c r="E21" i="37"/>
  <c r="G21" i="43"/>
  <c r="G21" i="36"/>
  <c r="G21" i="35"/>
  <c r="G21" i="42"/>
  <c r="G21" i="34"/>
  <c r="G21" i="39"/>
  <c r="G21" i="38"/>
  <c r="G21" i="37"/>
  <c r="G21" i="41"/>
  <c r="I21" i="38"/>
  <c r="I21" i="42"/>
  <c r="I21" i="34"/>
  <c r="I21" i="37"/>
  <c r="I21" i="39"/>
  <c r="I21" i="36"/>
  <c r="I21" i="41"/>
  <c r="I21" i="43"/>
  <c r="I21" i="40"/>
  <c r="I21" i="35"/>
  <c r="K21" i="41"/>
  <c r="K21" i="39"/>
  <c r="M21" i="39"/>
  <c r="M21" i="43"/>
  <c r="K21" i="40"/>
  <c r="K21" i="37"/>
  <c r="K21" i="38"/>
  <c r="K21" i="35"/>
  <c r="K21" i="43"/>
  <c r="K21" i="34"/>
  <c r="K21" i="36"/>
  <c r="K21" i="42"/>
  <c r="M21" i="35"/>
  <c r="M21" i="41"/>
  <c r="A27" i="38"/>
  <c r="M21" i="34"/>
  <c r="M21" i="40"/>
  <c r="M21" i="38"/>
  <c r="M21" i="36"/>
  <c r="M21" i="42"/>
  <c r="M21" i="37"/>
  <c r="A27" i="42"/>
  <c r="A27" i="39"/>
  <c r="A27" i="35"/>
  <c r="C27" i="35"/>
  <c r="A27" i="34"/>
  <c r="A27" i="36"/>
  <c r="A27" i="41"/>
  <c r="A27" i="40"/>
  <c r="A27" i="43"/>
  <c r="A27" i="37"/>
  <c r="C27" i="41"/>
  <c r="C27" i="37"/>
  <c r="C27" i="42"/>
  <c r="C27" i="39"/>
  <c r="C27" i="38"/>
  <c r="C27" i="40"/>
  <c r="C27" i="34"/>
  <c r="C27" i="36"/>
  <c r="E27" i="39"/>
  <c r="E27" i="40"/>
  <c r="E27" i="42"/>
  <c r="E27" i="41"/>
  <c r="E27" i="36"/>
  <c r="E27" i="34"/>
  <c r="E27" i="38"/>
  <c r="E27" i="37"/>
  <c r="E27" i="43"/>
  <c r="C27" i="43"/>
  <c r="G27" i="40"/>
  <c r="E27" i="35"/>
  <c r="G27" i="39"/>
  <c r="G27" i="34"/>
  <c r="G27" i="42"/>
  <c r="G27" i="35"/>
  <c r="G27" i="41"/>
  <c r="G27" i="37"/>
  <c r="G27" i="38"/>
  <c r="G27" i="36"/>
  <c r="G27" i="43"/>
  <c r="I27" i="41"/>
  <c r="I27" i="39"/>
  <c r="I27" i="43"/>
  <c r="I27" i="38"/>
  <c r="I27" i="36"/>
  <c r="I27" i="35"/>
  <c r="I27" i="42"/>
  <c r="I27" i="34"/>
  <c r="K27" i="37"/>
  <c r="K27" i="39"/>
  <c r="K27" i="42"/>
  <c r="K27" i="38"/>
  <c r="K27" i="35"/>
  <c r="I27" i="37"/>
  <c r="K27" i="41"/>
  <c r="M27" i="35"/>
  <c r="K27" i="34"/>
  <c r="M27" i="42"/>
  <c r="K27" i="36"/>
  <c r="M27" i="34"/>
  <c r="M27" i="41"/>
  <c r="M27" i="38"/>
  <c r="K27" i="43"/>
  <c r="M27" i="37"/>
  <c r="M27" i="43"/>
  <c r="K27" i="40"/>
  <c r="A33" i="43"/>
  <c r="M27" i="39"/>
  <c r="M27" i="36"/>
  <c r="I27" i="40"/>
  <c r="A33" i="39"/>
  <c r="A33" i="38"/>
  <c r="A33" i="34"/>
  <c r="A33" i="35"/>
  <c r="M27" i="40"/>
  <c r="A33" i="40"/>
  <c r="A33" i="36"/>
  <c r="A33" i="42"/>
  <c r="C33" i="37"/>
  <c r="C33" i="36"/>
  <c r="A33" i="41"/>
  <c r="C33" i="34"/>
  <c r="E33" i="39"/>
  <c r="C33" i="39"/>
  <c r="C33" i="40"/>
  <c r="C33" i="38"/>
  <c r="C33" i="42"/>
  <c r="C33" i="41"/>
  <c r="C33" i="43"/>
  <c r="C33" i="35"/>
  <c r="A33" i="37"/>
  <c r="E33" i="36"/>
  <c r="E33" i="40"/>
  <c r="E33" i="35"/>
  <c r="E33" i="38"/>
  <c r="E33" i="42"/>
  <c r="E33" i="43"/>
  <c r="E33" i="34"/>
  <c r="E33" i="41"/>
  <c r="E33" i="37"/>
  <c r="G33" i="41"/>
  <c r="G33" i="42"/>
  <c r="G33" i="36"/>
  <c r="G33" i="37"/>
  <c r="G33" i="35"/>
  <c r="G33" i="39"/>
  <c r="G33" i="43"/>
  <c r="G33" i="34"/>
  <c r="I33" i="42"/>
  <c r="G33" i="38"/>
  <c r="I33" i="38"/>
  <c r="I33" i="41"/>
  <c r="I33" i="34"/>
  <c r="I33" i="35"/>
  <c r="K33" i="41"/>
  <c r="I33" i="37"/>
  <c r="G33" i="40"/>
  <c r="I33" i="43"/>
  <c r="I33" i="36"/>
  <c r="I33" i="40"/>
  <c r="I33" i="39"/>
  <c r="K33" i="42"/>
  <c r="K33" i="34"/>
  <c r="K33" i="43"/>
  <c r="K33" i="37"/>
  <c r="K33" i="38"/>
  <c r="K33" i="39"/>
  <c r="K33" i="35"/>
  <c r="K33" i="40"/>
  <c r="M33" i="37"/>
  <c r="M33" i="38"/>
  <c r="M33" i="43"/>
  <c r="K33" i="36"/>
  <c r="M33" i="36"/>
  <c r="M33" i="40"/>
  <c r="M33" i="41"/>
  <c r="M33" i="39"/>
  <c r="M33" i="42"/>
  <c r="M33" i="35"/>
  <c r="M33" i="34"/>
  <c r="A39" i="41"/>
  <c r="A39" i="42"/>
  <c r="C39" i="42"/>
  <c r="A39" i="38"/>
  <c r="A39" i="35"/>
  <c r="A39" i="43"/>
  <c r="A39" i="34"/>
  <c r="A39" i="40"/>
  <c r="C39" i="36"/>
  <c r="C39" i="38"/>
  <c r="A39" i="36"/>
  <c r="A39" i="39"/>
  <c r="A39" i="37"/>
  <c r="C39" i="35"/>
  <c r="C39" i="41"/>
  <c r="C39" i="34"/>
  <c r="C39" i="37"/>
  <c r="C39" i="40"/>
  <c r="C39" i="43"/>
  <c r="C39" i="39"/>
  <c r="L32" i="35"/>
  <c r="J26" i="34"/>
  <c r="L26" i="34"/>
  <c r="J26" i="39"/>
  <c r="L20" i="35"/>
  <c r="J20" i="43"/>
  <c r="J14" i="38"/>
  <c r="L8" i="34"/>
  <c r="J8" i="35"/>
  <c r="A11" i="38"/>
  <c r="A11" i="35"/>
  <c r="A11" i="39"/>
  <c r="A11" i="34"/>
  <c r="A11" i="37"/>
  <c r="A11" i="41"/>
  <c r="C11" i="38"/>
  <c r="C11" i="40"/>
  <c r="C11" i="43"/>
  <c r="A11" i="42"/>
  <c r="C11" i="34"/>
  <c r="C11" i="42"/>
  <c r="C11" i="39"/>
  <c r="A11" i="40"/>
  <c r="A11" i="36"/>
  <c r="A11" i="43"/>
  <c r="C11" i="41"/>
  <c r="G11" i="42"/>
  <c r="E11" i="35"/>
  <c r="C11" i="36"/>
  <c r="E11" i="37"/>
  <c r="E11" i="38"/>
  <c r="E11" i="41"/>
  <c r="E11" i="39"/>
  <c r="G11" i="37"/>
  <c r="G11" i="40"/>
  <c r="E11" i="40"/>
  <c r="E11" i="43"/>
  <c r="E11" i="42"/>
  <c r="C11" i="35"/>
  <c r="C11" i="37"/>
  <c r="E11" i="34"/>
  <c r="E11" i="36"/>
  <c r="G11" i="43"/>
  <c r="G11" i="34"/>
  <c r="G11" i="39"/>
  <c r="I11" i="43"/>
  <c r="G11" i="35"/>
  <c r="G11" i="38"/>
  <c r="G11" i="41"/>
  <c r="G11" i="36"/>
  <c r="I11" i="37"/>
  <c r="I11" i="35"/>
  <c r="I11" i="41"/>
  <c r="I11" i="38"/>
  <c r="I11" i="36"/>
  <c r="I11" i="42"/>
  <c r="I11" i="40"/>
  <c r="I11" i="34"/>
  <c r="I11" i="39"/>
  <c r="M11" i="43"/>
  <c r="K11" i="43"/>
  <c r="K11" i="39"/>
  <c r="K11" i="42"/>
  <c r="K11" i="36"/>
  <c r="K11" i="35"/>
  <c r="K11" i="37"/>
  <c r="K11" i="34"/>
  <c r="K11" i="41"/>
  <c r="K11" i="38"/>
  <c r="A17" i="43"/>
  <c r="M11" i="35"/>
  <c r="M11" i="36"/>
  <c r="M11" i="38"/>
  <c r="M11" i="34"/>
  <c r="A17" i="42"/>
  <c r="M11" i="41"/>
  <c r="M11" i="42"/>
  <c r="M11" i="39"/>
  <c r="A17" i="36"/>
  <c r="K11" i="40"/>
  <c r="A17" i="35"/>
  <c r="A17" i="38"/>
  <c r="M11" i="37"/>
  <c r="M11" i="40"/>
  <c r="A17" i="41"/>
  <c r="A17" i="39"/>
  <c r="A17" i="40"/>
  <c r="C17" i="42"/>
  <c r="C17" i="35"/>
  <c r="A17" i="34"/>
  <c r="A17" i="37"/>
  <c r="C17" i="38"/>
  <c r="C17" i="37"/>
  <c r="E17" i="43"/>
  <c r="C17" i="36"/>
  <c r="E17" i="34"/>
  <c r="C17" i="39"/>
  <c r="I17" i="41"/>
  <c r="E17" i="42"/>
  <c r="C17" i="43"/>
  <c r="E17" i="40"/>
  <c r="C17" i="34"/>
  <c r="C17" i="40"/>
  <c r="E17" i="41"/>
  <c r="C17" i="41"/>
  <c r="E17" i="38"/>
  <c r="I17" i="38"/>
  <c r="E17" i="36"/>
  <c r="E17" i="39"/>
  <c r="G17" i="43"/>
  <c r="E17" i="35"/>
  <c r="E17" i="37"/>
  <c r="G17" i="36"/>
  <c r="G17" i="40"/>
  <c r="G17" i="38"/>
  <c r="G17" i="35"/>
  <c r="I17" i="36"/>
  <c r="I17" i="43"/>
  <c r="I17" i="35"/>
  <c r="I17" i="42"/>
  <c r="G17" i="42"/>
  <c r="G17" i="37"/>
  <c r="I17" i="40"/>
  <c r="K17" i="41"/>
  <c r="K17" i="35"/>
  <c r="K17" i="39"/>
  <c r="G17" i="34"/>
  <c r="G17" i="39"/>
  <c r="K17" i="36"/>
  <c r="G17" i="41"/>
  <c r="K17" i="37"/>
  <c r="I17" i="34"/>
  <c r="K17" i="43"/>
  <c r="I17" i="39"/>
  <c r="I17" i="37"/>
  <c r="M17" i="38"/>
  <c r="M17" i="34"/>
  <c r="K17" i="40"/>
  <c r="M17" i="36"/>
  <c r="K17" i="34"/>
  <c r="M17" i="39"/>
  <c r="M17" i="42"/>
  <c r="M17" i="43"/>
  <c r="M17" i="40"/>
  <c r="M17" i="41"/>
  <c r="K17" i="42"/>
  <c r="M17" i="37"/>
  <c r="K17" i="38"/>
  <c r="M17" i="35"/>
  <c r="A23" i="39"/>
  <c r="A23" i="42"/>
  <c r="C23" i="43"/>
  <c r="A23" i="43"/>
  <c r="A23" i="34"/>
  <c r="A23" i="37"/>
  <c r="A23" i="36"/>
  <c r="A23" i="35"/>
  <c r="A23" i="41"/>
  <c r="C23" i="38"/>
  <c r="C23" i="36"/>
  <c r="A23" i="40"/>
  <c r="E23" i="38"/>
  <c r="C23" i="41"/>
  <c r="C23" i="37"/>
  <c r="C23" i="34"/>
  <c r="A23" i="38"/>
  <c r="C23" i="35"/>
  <c r="C23" i="40"/>
  <c r="C23" i="39"/>
  <c r="C23" i="42"/>
  <c r="E23" i="37"/>
  <c r="E23" i="34"/>
  <c r="E23" i="43"/>
  <c r="E23" i="40"/>
  <c r="E23" i="39"/>
  <c r="E23" i="36"/>
  <c r="E23" i="41"/>
  <c r="E23" i="42"/>
  <c r="E23" i="35"/>
  <c r="K23" i="41"/>
  <c r="G23" i="34"/>
  <c r="G23" i="37"/>
  <c r="G23" i="41"/>
  <c r="G23" i="35"/>
  <c r="G23" i="40"/>
  <c r="G23" i="36"/>
  <c r="G23" i="39"/>
  <c r="G23" i="42"/>
  <c r="G23" i="43"/>
  <c r="G23" i="38"/>
  <c r="I23" i="40"/>
  <c r="I23" i="39"/>
  <c r="I23" i="38"/>
  <c r="I23" i="43"/>
  <c r="I23" i="36"/>
  <c r="I23" i="42"/>
  <c r="I23" i="34"/>
  <c r="I23" i="41"/>
  <c r="I23" i="37"/>
  <c r="I23" i="35"/>
  <c r="K23" i="35"/>
  <c r="K23" i="40"/>
  <c r="K23" i="38"/>
  <c r="K23" i="36"/>
  <c r="K23" i="42"/>
  <c r="K23" i="43"/>
  <c r="K23" i="39"/>
  <c r="K23" i="34"/>
  <c r="K23" i="37"/>
  <c r="M23" i="34"/>
  <c r="M23" i="35"/>
  <c r="A29" i="36"/>
  <c r="M23" i="38"/>
  <c r="M23" i="40"/>
  <c r="M23" i="43"/>
  <c r="M23" i="36"/>
  <c r="M23" i="41"/>
  <c r="M23" i="42"/>
  <c r="M23" i="39"/>
  <c r="M23" i="37"/>
  <c r="C29" i="37"/>
  <c r="A29" i="35"/>
  <c r="A29" i="38"/>
  <c r="A29" i="41"/>
  <c r="A29" i="40"/>
  <c r="A29" i="42"/>
  <c r="A29" i="37"/>
  <c r="A29" i="39"/>
  <c r="A29" i="34"/>
  <c r="C29" i="42"/>
  <c r="C29" i="35"/>
  <c r="C29" i="40"/>
  <c r="C29" i="36"/>
  <c r="C29" i="43"/>
  <c r="C29" i="34"/>
  <c r="A29" i="43"/>
  <c r="C29" i="39"/>
  <c r="C29" i="41"/>
  <c r="G29" i="39"/>
  <c r="E29" i="40"/>
  <c r="C29" i="38"/>
  <c r="E29" i="35"/>
  <c r="E29" i="36"/>
  <c r="E29" i="41"/>
  <c r="E29" i="42"/>
  <c r="E29" i="34"/>
  <c r="G29" i="41"/>
  <c r="E29" i="43"/>
  <c r="G29" i="43"/>
  <c r="G29" i="34"/>
  <c r="E29" i="37"/>
  <c r="E29" i="39"/>
  <c r="G29" i="36"/>
  <c r="E29" i="38"/>
  <c r="G29" i="37"/>
  <c r="G29" i="38"/>
  <c r="I29" i="37"/>
  <c r="I29" i="36"/>
  <c r="I29" i="42"/>
  <c r="I29" i="43"/>
  <c r="G29" i="35"/>
  <c r="G29" i="40"/>
  <c r="I29" i="38"/>
  <c r="G29" i="42"/>
  <c r="I29" i="35"/>
  <c r="I29" i="34"/>
  <c r="A35" i="37"/>
  <c r="K29" i="36"/>
  <c r="K29" i="39"/>
  <c r="I29" i="41"/>
  <c r="I29" i="39"/>
  <c r="K29" i="38"/>
  <c r="K29" i="40"/>
  <c r="I29" i="40"/>
  <c r="K29" i="34"/>
  <c r="K29" i="37"/>
  <c r="K29" i="42"/>
  <c r="M29" i="36"/>
  <c r="M29" i="39"/>
  <c r="K29" i="43"/>
  <c r="M29" i="37"/>
  <c r="M29" i="42"/>
  <c r="M29" i="38"/>
  <c r="K29" i="35"/>
  <c r="M29" i="41"/>
  <c r="K29" i="41"/>
  <c r="M29" i="40"/>
  <c r="M29" i="34"/>
  <c r="A35" i="41"/>
  <c r="M29" i="35"/>
  <c r="M29" i="43"/>
  <c r="A35" i="40"/>
  <c r="A35" i="42"/>
  <c r="A35" i="34"/>
  <c r="A35" i="43"/>
  <c r="A35" i="36"/>
  <c r="A35" i="38"/>
  <c r="A35" i="35"/>
  <c r="A35" i="39"/>
  <c r="C35" i="42"/>
  <c r="C35" i="41"/>
  <c r="C35" i="34"/>
  <c r="C35" i="40"/>
  <c r="C35" i="38"/>
  <c r="C35" i="43"/>
  <c r="C35" i="39"/>
  <c r="C35" i="37"/>
  <c r="C35" i="35"/>
  <c r="C35" i="36"/>
  <c r="E35" i="38"/>
  <c r="E35" i="42"/>
  <c r="E35" i="41"/>
  <c r="E35" i="35"/>
  <c r="E35" i="40"/>
  <c r="E35" i="37"/>
  <c r="E35" i="43"/>
  <c r="E35" i="36"/>
  <c r="E35" i="39"/>
  <c r="E35" i="34"/>
  <c r="G35" i="34"/>
  <c r="G35" i="39"/>
  <c r="G35" i="43"/>
  <c r="G35" i="42"/>
  <c r="G35" i="38"/>
  <c r="G35" i="37"/>
  <c r="G35" i="35"/>
  <c r="G35" i="41"/>
  <c r="G35" i="36"/>
  <c r="I35" i="39"/>
  <c r="I35" i="43"/>
  <c r="I35" i="42"/>
  <c r="G35" i="40"/>
  <c r="K35" i="36"/>
  <c r="I35" i="34"/>
  <c r="I35" i="38"/>
  <c r="I35" i="40"/>
  <c r="I35" i="36"/>
  <c r="I35" i="37"/>
  <c r="K35" i="37"/>
  <c r="M35" i="36"/>
  <c r="K35" i="41"/>
  <c r="K35" i="40"/>
  <c r="I35" i="35"/>
  <c r="K35" i="39"/>
  <c r="K35" i="42"/>
  <c r="K35" i="43"/>
  <c r="I35" i="41"/>
  <c r="M35" i="37"/>
  <c r="K35" i="34"/>
  <c r="M35" i="34"/>
  <c r="M35" i="35"/>
  <c r="M35" i="38"/>
  <c r="M35" i="40"/>
  <c r="M35" i="42"/>
  <c r="M35" i="39"/>
  <c r="K35" i="35"/>
  <c r="M35" i="41"/>
  <c r="A41" i="37"/>
  <c r="A41" i="36"/>
  <c r="A41" i="35"/>
  <c r="K35" i="38"/>
  <c r="C41" i="40"/>
  <c r="M35" i="43"/>
  <c r="A41" i="41"/>
  <c r="A41" i="43"/>
  <c r="A41" i="40"/>
  <c r="A41" i="38"/>
  <c r="A41" i="42"/>
  <c r="A41" i="34"/>
  <c r="C41" i="37"/>
  <c r="C41" i="42"/>
  <c r="C41" i="39"/>
  <c r="C41" i="36"/>
  <c r="C41" i="43"/>
  <c r="C41" i="35"/>
  <c r="C41" i="41"/>
  <c r="C41" i="34"/>
  <c r="C41" i="38"/>
  <c r="A41" i="39"/>
  <c r="L32" i="42"/>
  <c r="L32" i="38"/>
  <c r="L20" i="39"/>
  <c r="L14" i="37"/>
  <c r="L14" i="40"/>
  <c r="J14" i="43"/>
  <c r="L8" i="43"/>
  <c r="L8" i="39"/>
  <c r="L8" i="36"/>
  <c r="L20" i="37"/>
  <c r="L14" i="39"/>
  <c r="J14" i="41"/>
  <c r="L14" i="36"/>
  <c r="L8" i="35"/>
  <c r="J8" i="39"/>
  <c r="J8" i="41"/>
  <c r="L32" i="43"/>
  <c r="L26" i="41"/>
  <c r="L26" i="40"/>
  <c r="L26" i="37"/>
  <c r="L26" i="38"/>
  <c r="L20" i="42"/>
  <c r="L20" i="38"/>
  <c r="L14" i="35"/>
  <c r="L8" i="37"/>
  <c r="J8" i="38"/>
  <c r="J8" i="37"/>
  <c r="A10" i="34"/>
  <c r="A10" i="35"/>
  <c r="A10" i="41"/>
  <c r="A10" i="37"/>
  <c r="A10" i="40"/>
  <c r="C10" i="43"/>
  <c r="A10" i="36"/>
  <c r="A10" i="43"/>
  <c r="A10" i="42"/>
  <c r="C10" i="38"/>
  <c r="E10" i="42"/>
  <c r="C10" i="35"/>
  <c r="C10" i="34"/>
  <c r="C10" i="36"/>
  <c r="A10" i="39"/>
  <c r="C10" i="42"/>
  <c r="C10" i="41"/>
  <c r="A10" i="38"/>
  <c r="C10" i="37"/>
  <c r="E10" i="43"/>
  <c r="E10" i="41"/>
  <c r="E10" i="36"/>
  <c r="C10" i="40"/>
  <c r="E10" i="39"/>
  <c r="E10" i="40"/>
  <c r="C10" i="39"/>
  <c r="E10" i="38"/>
  <c r="E10" i="34"/>
  <c r="E10" i="37"/>
  <c r="E10" i="35"/>
  <c r="I10" i="43"/>
  <c r="G10" i="37"/>
  <c r="G10" i="43"/>
  <c r="G10" i="39"/>
  <c r="G10" i="41"/>
  <c r="G10" i="38"/>
  <c r="G10" i="36"/>
  <c r="G10" i="40"/>
  <c r="G10" i="35"/>
  <c r="G10" i="42"/>
  <c r="G10" i="34"/>
  <c r="I10" i="35"/>
  <c r="I10" i="42"/>
  <c r="I10" i="36"/>
  <c r="I10" i="38"/>
  <c r="I10" i="34"/>
  <c r="I10" i="41"/>
  <c r="I10" i="40"/>
  <c r="I10" i="39"/>
  <c r="I10" i="37"/>
  <c r="K10" i="34"/>
  <c r="K10" i="39"/>
  <c r="K10" i="38"/>
  <c r="K10" i="41"/>
  <c r="K10" i="37"/>
  <c r="K10" i="42"/>
  <c r="K10" i="36"/>
  <c r="K10" i="35"/>
  <c r="K10" i="43"/>
  <c r="K10" i="40"/>
  <c r="M10" i="36"/>
  <c r="M10" i="41"/>
  <c r="M10" i="38"/>
  <c r="M10" i="39"/>
  <c r="M10" i="40"/>
  <c r="M10" i="43"/>
  <c r="M10" i="37"/>
  <c r="A16" i="42"/>
  <c r="A16" i="37"/>
  <c r="A16" i="38"/>
  <c r="A16" i="39"/>
  <c r="M10" i="42"/>
  <c r="A16" i="41"/>
  <c r="A16" i="43"/>
  <c r="A16" i="40"/>
  <c r="A16" i="35"/>
  <c r="M10" i="35"/>
  <c r="M10" i="34"/>
  <c r="C16" i="42"/>
  <c r="C16" i="36"/>
  <c r="C16" i="34"/>
  <c r="C16" i="39"/>
  <c r="A16" i="34"/>
  <c r="A16" i="36"/>
  <c r="E16" i="42"/>
  <c r="C16" i="37"/>
  <c r="C16" i="40"/>
  <c r="C16" i="41"/>
  <c r="C16" i="35"/>
  <c r="C16" i="38"/>
  <c r="C16" i="43"/>
  <c r="E16" i="36"/>
  <c r="E16" i="40"/>
  <c r="E16" i="43"/>
  <c r="E16" i="39"/>
  <c r="E16" i="37"/>
  <c r="E16" i="35"/>
  <c r="E16" i="38"/>
  <c r="E16" i="41"/>
  <c r="G16" i="36"/>
  <c r="G16" i="34"/>
  <c r="E16" i="34"/>
  <c r="I16" i="42"/>
  <c r="G16" i="42"/>
  <c r="G16" i="35"/>
  <c r="G16" i="41"/>
  <c r="G16" i="43"/>
  <c r="G16" i="38"/>
  <c r="G16" i="39"/>
  <c r="G16" i="37"/>
  <c r="G16" i="40"/>
  <c r="I16" i="39"/>
  <c r="I16" i="40"/>
  <c r="I16" i="43"/>
  <c r="I16" i="34"/>
  <c r="I16" i="35"/>
  <c r="I16" i="37"/>
  <c r="I16" i="36"/>
  <c r="I16" i="38"/>
  <c r="K16" i="35"/>
  <c r="K16" i="41"/>
  <c r="K16" i="42"/>
  <c r="K16" i="40"/>
  <c r="K16" i="34"/>
  <c r="I16" i="41"/>
  <c r="K16" i="43"/>
  <c r="M16" i="38"/>
  <c r="M16" i="35"/>
  <c r="M16" i="36"/>
  <c r="K16" i="36"/>
  <c r="M16" i="39"/>
  <c r="K16" i="39"/>
  <c r="K16" i="37"/>
  <c r="M16" i="37"/>
  <c r="M16" i="34"/>
  <c r="K16" i="38"/>
  <c r="M16" i="41"/>
  <c r="A22" i="42"/>
  <c r="A22" i="36"/>
  <c r="A22" i="34"/>
  <c r="M16" i="40"/>
  <c r="A22" i="38"/>
  <c r="M16" i="43"/>
  <c r="A22" i="37"/>
  <c r="M16" i="42"/>
  <c r="A22" i="40"/>
  <c r="A22" i="35"/>
  <c r="C22" i="43"/>
  <c r="A22" i="39"/>
  <c r="C22" i="39"/>
  <c r="E22" i="43"/>
  <c r="A22" i="43"/>
  <c r="C22" i="36"/>
  <c r="C22" i="41"/>
  <c r="C22" i="42"/>
  <c r="C22" i="37"/>
  <c r="C22" i="35"/>
  <c r="A22" i="41"/>
  <c r="C22" i="34"/>
  <c r="C22" i="38"/>
  <c r="E22" i="35"/>
  <c r="E22" i="38"/>
  <c r="C22" i="40"/>
  <c r="E22" i="40"/>
  <c r="E22" i="41"/>
  <c r="E22" i="34"/>
  <c r="E22" i="39"/>
  <c r="E22" i="42"/>
  <c r="E22" i="37"/>
  <c r="E22" i="36"/>
  <c r="G22" i="40"/>
  <c r="G22" i="43"/>
  <c r="G22" i="34"/>
  <c r="G22" i="37"/>
  <c r="G22" i="38"/>
  <c r="G22" i="39"/>
  <c r="I22" i="36"/>
  <c r="G22" i="35"/>
  <c r="G22" i="41"/>
  <c r="G22" i="36"/>
  <c r="G22" i="42"/>
  <c r="I22" i="34"/>
  <c r="I22" i="38"/>
  <c r="I22" i="35"/>
  <c r="I22" i="40"/>
  <c r="I22" i="37"/>
  <c r="I22" i="43"/>
  <c r="I22" i="39"/>
  <c r="I22" i="41"/>
  <c r="K22" i="38"/>
  <c r="I22" i="42"/>
  <c r="K22" i="34"/>
  <c r="K22" i="35"/>
  <c r="K22" i="40"/>
  <c r="K22" i="43"/>
  <c r="K22" i="37"/>
  <c r="K22" i="36"/>
  <c r="K22" i="41"/>
  <c r="K22" i="42"/>
  <c r="K22" i="39"/>
  <c r="M22" i="39"/>
  <c r="M22" i="36"/>
  <c r="M22" i="35"/>
  <c r="M22" i="41"/>
  <c r="M22" i="37"/>
  <c r="M22" i="38"/>
  <c r="M22" i="40"/>
  <c r="M22" i="42"/>
  <c r="M22" i="34"/>
  <c r="M22" i="43"/>
  <c r="A28" i="35"/>
  <c r="A28" i="36"/>
  <c r="A28" i="38"/>
  <c r="A28" i="42"/>
  <c r="A28" i="41"/>
  <c r="A28" i="37"/>
  <c r="A28" i="34"/>
  <c r="A28" i="39"/>
  <c r="C28" i="38"/>
  <c r="C28" i="42"/>
  <c r="A28" i="43"/>
  <c r="C28" i="41"/>
  <c r="E28" i="35"/>
  <c r="C28" i="36"/>
  <c r="C28" i="40"/>
  <c r="C28" i="43"/>
  <c r="A28" i="40"/>
  <c r="C28" i="39"/>
  <c r="E28" i="42"/>
  <c r="E28" i="38"/>
  <c r="C28" i="35"/>
  <c r="E28" i="36"/>
  <c r="C28" i="37"/>
  <c r="C28" i="34"/>
  <c r="E28" i="41"/>
  <c r="G28" i="35"/>
  <c r="E28" i="40"/>
  <c r="G28" i="37"/>
  <c r="E28" i="34"/>
  <c r="G28" i="38"/>
  <c r="E28" i="43"/>
  <c r="G28" i="40"/>
  <c r="G28" i="42"/>
  <c r="G28" i="43"/>
  <c r="E28" i="39"/>
  <c r="G28" i="36"/>
  <c r="I28" i="41"/>
  <c r="E28" i="37"/>
  <c r="I28" i="43"/>
  <c r="I28" i="36"/>
  <c r="G28" i="41"/>
  <c r="I28" i="42"/>
  <c r="I28" i="39"/>
  <c r="I28" i="35"/>
  <c r="K28" i="37"/>
  <c r="G28" i="34"/>
  <c r="I28" i="37"/>
  <c r="I28" i="34"/>
  <c r="K28" i="35"/>
  <c r="K28" i="41"/>
  <c r="G28" i="39"/>
  <c r="I28" i="40"/>
  <c r="K28" i="34"/>
  <c r="K28" i="43"/>
  <c r="I28" i="38"/>
  <c r="K28" i="36"/>
  <c r="K28" i="38"/>
  <c r="K28" i="39"/>
  <c r="M28" i="35"/>
  <c r="M28" i="41"/>
  <c r="M28" i="37"/>
  <c r="M28" i="38"/>
  <c r="M28" i="36"/>
  <c r="K28" i="40"/>
  <c r="M28" i="43"/>
  <c r="K28" i="42"/>
  <c r="M28" i="39"/>
  <c r="M28" i="42"/>
  <c r="M28" i="40"/>
  <c r="A34" i="39"/>
  <c r="A34" i="38"/>
  <c r="A34" i="35"/>
  <c r="A34" i="42"/>
  <c r="A34" i="43"/>
  <c r="C34" i="42"/>
  <c r="A34" i="36"/>
  <c r="A34" i="41"/>
  <c r="M28" i="34"/>
  <c r="A34" i="37"/>
  <c r="C34" i="43"/>
  <c r="C34" i="40"/>
  <c r="C34" i="34"/>
  <c r="C34" i="37"/>
  <c r="C34" i="41"/>
  <c r="C34" i="36"/>
  <c r="C34" i="38"/>
  <c r="C34" i="35"/>
  <c r="A34" i="34"/>
  <c r="A34" i="40"/>
  <c r="C34" i="39"/>
  <c r="E34" i="35"/>
  <c r="E34" i="42"/>
  <c r="E34" i="39"/>
  <c r="E34" i="41"/>
  <c r="E34" i="34"/>
  <c r="E34" i="40"/>
  <c r="E34" i="37"/>
  <c r="E34" i="36"/>
  <c r="E34" i="38"/>
  <c r="E34" i="43"/>
  <c r="G34" i="42"/>
  <c r="G34" i="39"/>
  <c r="G34" i="40"/>
  <c r="G34" i="34"/>
  <c r="G34" i="41"/>
  <c r="I34" i="38"/>
  <c r="G34" i="37"/>
  <c r="G34" i="35"/>
  <c r="G34" i="38"/>
  <c r="G34" i="36"/>
  <c r="I34" i="39"/>
  <c r="G34" i="43"/>
  <c r="I34" i="40"/>
  <c r="I34" i="41"/>
  <c r="I34" i="36"/>
  <c r="I34" i="42"/>
  <c r="I34" i="43"/>
  <c r="I34" i="35"/>
  <c r="K34" i="36"/>
  <c r="M34" i="38"/>
  <c r="K34" i="42"/>
  <c r="K34" i="41"/>
  <c r="K34" i="40"/>
  <c r="I34" i="34"/>
  <c r="K34" i="34"/>
  <c r="K34" i="39"/>
  <c r="I34" i="37"/>
  <c r="M34" i="42"/>
  <c r="M34" i="35"/>
  <c r="K34" i="35"/>
  <c r="M34" i="39"/>
  <c r="M34" i="40"/>
  <c r="M34" i="37"/>
  <c r="K34" i="43"/>
  <c r="K34" i="37"/>
  <c r="M34" i="43"/>
  <c r="M34" i="34"/>
  <c r="K34" i="38"/>
  <c r="A40" i="41"/>
  <c r="A40" i="38"/>
  <c r="C40" i="38"/>
  <c r="A40" i="34"/>
  <c r="A40" i="43"/>
  <c r="A40" i="36"/>
  <c r="M34" i="41"/>
  <c r="A40" i="42"/>
  <c r="A40" i="40"/>
  <c r="A40" i="37"/>
  <c r="A40" i="39"/>
  <c r="C40" i="36"/>
  <c r="M34" i="36"/>
  <c r="C40" i="35"/>
  <c r="A40" i="35"/>
  <c r="C40" i="34"/>
  <c r="C40" i="37"/>
  <c r="C40" i="43"/>
  <c r="C40" i="39"/>
  <c r="C40" i="41"/>
  <c r="C40" i="42"/>
  <c r="C40" i="40"/>
  <c r="L32" i="34"/>
  <c r="L32" i="41"/>
  <c r="L26" i="39"/>
  <c r="L20" i="41"/>
  <c r="L14" i="34"/>
  <c r="J14" i="39"/>
  <c r="J14" i="34"/>
  <c r="L8" i="38"/>
  <c r="J8" i="36"/>
  <c r="J8" i="40"/>
  <c r="A33" i="9"/>
  <c r="K15" i="9"/>
  <c r="M27" i="9"/>
  <c r="A21" i="2"/>
  <c r="G27" i="2"/>
  <c r="M21" i="9"/>
  <c r="K9" i="9"/>
  <c r="I15" i="2"/>
  <c r="E15" i="9"/>
  <c r="M9" i="2"/>
  <c r="G27" i="9"/>
  <c r="G21" i="9"/>
  <c r="A15" i="9"/>
  <c r="C27" i="9"/>
  <c r="I15" i="9"/>
  <c r="C15" i="2"/>
  <c r="E33" i="9"/>
  <c r="G9" i="9"/>
  <c r="K27" i="2"/>
  <c r="A15" i="2"/>
  <c r="E15" i="2"/>
  <c r="E9" i="9"/>
  <c r="C33" i="9"/>
  <c r="K27" i="9"/>
  <c r="K9" i="2"/>
  <c r="G9" i="2"/>
  <c r="I27" i="9"/>
  <c r="A9" i="9"/>
  <c r="E9" i="2"/>
  <c r="G15" i="2"/>
  <c r="E27" i="9"/>
  <c r="K33" i="9"/>
  <c r="I33" i="9"/>
  <c r="A9" i="2"/>
  <c r="A27" i="2"/>
  <c r="E21" i="9"/>
  <c r="K21" i="9"/>
  <c r="M15" i="9"/>
  <c r="G15" i="9"/>
  <c r="C15" i="9"/>
  <c r="M21" i="2"/>
  <c r="C21" i="9"/>
  <c r="I27" i="2"/>
  <c r="G21" i="2"/>
  <c r="C27" i="2"/>
  <c r="I9" i="2"/>
  <c r="G33" i="9"/>
  <c r="C9" i="2"/>
  <c r="C21" i="2"/>
  <c r="M15" i="2"/>
  <c r="C9" i="9"/>
  <c r="M9" i="9"/>
  <c r="M33" i="9"/>
  <c r="K21" i="2"/>
  <c r="I21" i="2"/>
  <c r="K15" i="2"/>
  <c r="A21" i="9"/>
  <c r="E27" i="2"/>
  <c r="I21" i="9"/>
  <c r="I9" i="9"/>
  <c r="A27" i="9"/>
  <c r="C39" i="9"/>
  <c r="A39" i="9"/>
  <c r="E21" i="2"/>
  <c r="M27" i="2"/>
  <c r="A33" i="2"/>
  <c r="C33" i="2"/>
  <c r="E33" i="2"/>
  <c r="I33" i="2"/>
  <c r="G33" i="2"/>
  <c r="K33" i="2"/>
  <c r="A39" i="2"/>
  <c r="M33" i="2"/>
  <c r="C39" i="2"/>
  <c r="L32" i="2"/>
  <c r="L32" i="9"/>
  <c r="J26" i="9"/>
  <c r="L26" i="9"/>
  <c r="J20" i="2"/>
  <c r="L20" i="2"/>
  <c r="L14" i="2"/>
  <c r="E23" i="2"/>
  <c r="C17" i="2"/>
  <c r="I11" i="9"/>
  <c r="M23" i="2"/>
  <c r="C23" i="2"/>
  <c r="I23" i="9"/>
  <c r="C11" i="2"/>
  <c r="E11" i="9"/>
  <c r="C29" i="9"/>
  <c r="G23" i="2"/>
  <c r="C17" i="9"/>
  <c r="E17" i="9"/>
  <c r="A23" i="9"/>
  <c r="C23" i="9"/>
  <c r="A41" i="9"/>
  <c r="A23" i="2"/>
  <c r="M29" i="9"/>
  <c r="K23" i="2"/>
  <c r="K17" i="2"/>
  <c r="G29" i="2"/>
  <c r="G17" i="2"/>
  <c r="E23" i="9"/>
  <c r="I17" i="2"/>
  <c r="K11" i="9"/>
  <c r="M17" i="9"/>
  <c r="K17" i="9"/>
  <c r="K11" i="2"/>
  <c r="G35" i="9"/>
  <c r="G23" i="9"/>
  <c r="K29" i="9"/>
  <c r="C35" i="9"/>
  <c r="I29" i="9"/>
  <c r="A11" i="2"/>
  <c r="G11" i="9"/>
  <c r="M35" i="9"/>
  <c r="E17" i="2"/>
  <c r="I29" i="2"/>
  <c r="I23" i="2"/>
  <c r="E29" i="9"/>
  <c r="A29" i="9"/>
  <c r="C41" i="9"/>
  <c r="I17" i="9"/>
  <c r="A35" i="9"/>
  <c r="C29" i="2"/>
  <c r="A17" i="9"/>
  <c r="K35" i="9"/>
  <c r="M11" i="9"/>
  <c r="K29" i="2"/>
  <c r="M29" i="2"/>
  <c r="E29" i="2"/>
  <c r="M17" i="2"/>
  <c r="M23" i="9"/>
  <c r="A17" i="2"/>
  <c r="G29" i="9"/>
  <c r="I11" i="2"/>
  <c r="M11" i="2"/>
  <c r="G11" i="2"/>
  <c r="A29" i="2"/>
  <c r="E11" i="2"/>
  <c r="E35" i="9"/>
  <c r="I35" i="9"/>
  <c r="A11" i="9"/>
  <c r="G17" i="9"/>
  <c r="K23" i="9"/>
  <c r="C11" i="9"/>
  <c r="A35" i="2"/>
  <c r="C35" i="2"/>
  <c r="G35" i="2"/>
  <c r="E35" i="2"/>
  <c r="K35" i="2"/>
  <c r="I35" i="2"/>
  <c r="M35" i="2"/>
  <c r="A41" i="2"/>
  <c r="C41" i="2"/>
  <c r="L26" i="2"/>
  <c r="L14" i="9"/>
  <c r="L8" i="9"/>
  <c r="J20" i="9"/>
  <c r="J14" i="9"/>
  <c r="J8" i="9"/>
  <c r="L20" i="9"/>
  <c r="K16" i="2"/>
  <c r="A10" i="9"/>
  <c r="A22" i="2"/>
  <c r="I16" i="2"/>
  <c r="I10" i="2"/>
  <c r="G34" i="9"/>
  <c r="M28" i="2"/>
  <c r="M10" i="9"/>
  <c r="K28" i="2"/>
  <c r="C28" i="9"/>
  <c r="K16" i="9"/>
  <c r="C10" i="2"/>
  <c r="E34" i="9"/>
  <c r="E10" i="2"/>
  <c r="G22" i="9"/>
  <c r="E10" i="9"/>
  <c r="K22" i="2"/>
  <c r="I28" i="9"/>
  <c r="C16" i="9"/>
  <c r="I28" i="2"/>
  <c r="A16" i="9"/>
  <c r="C34" i="9"/>
  <c r="M34" i="9"/>
  <c r="G10" i="2"/>
  <c r="K34" i="9"/>
  <c r="M16" i="2"/>
  <c r="M22" i="9"/>
  <c r="G22" i="2"/>
  <c r="C16" i="2"/>
  <c r="A40" i="9"/>
  <c r="A10" i="2"/>
  <c r="I22" i="9"/>
  <c r="G28" i="2"/>
  <c r="E16" i="2"/>
  <c r="I22" i="2"/>
  <c r="E22" i="2"/>
  <c r="I34" i="9"/>
  <c r="K10" i="2"/>
  <c r="C40" i="9"/>
  <c r="E28" i="2"/>
  <c r="C22" i="9"/>
  <c r="A16" i="2"/>
  <c r="I10" i="9"/>
  <c r="G28" i="9"/>
  <c r="A34" i="9"/>
  <c r="G16" i="2"/>
  <c r="G10" i="9"/>
  <c r="A28" i="9"/>
  <c r="A22" i="9"/>
  <c r="C22" i="2"/>
  <c r="G16" i="9"/>
  <c r="A28" i="2"/>
  <c r="I16" i="9"/>
  <c r="K22" i="9"/>
  <c r="M22" i="2"/>
  <c r="C28" i="2"/>
  <c r="E22" i="9"/>
  <c r="E16" i="9"/>
  <c r="M10" i="2"/>
  <c r="M16" i="9"/>
  <c r="K10" i="9"/>
  <c r="C10" i="9"/>
  <c r="K28" i="9"/>
  <c r="E28" i="9"/>
  <c r="M28" i="9"/>
  <c r="A34" i="2"/>
  <c r="C34" i="2"/>
  <c r="G34" i="2"/>
  <c r="E34" i="2"/>
  <c r="I34" i="2"/>
  <c r="K34" i="2"/>
  <c r="A40" i="2"/>
  <c r="M34" i="2"/>
  <c r="C40" i="2"/>
  <c r="J32" i="2"/>
  <c r="J8" i="2"/>
  <c r="L8" i="2"/>
  <c r="J14" i="2"/>
  <c r="J32" i="9"/>
  <c r="J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Jon</author>
  </authors>
  <commentList>
    <comment ref="G14" authorId="0" shapeId="0" xr:uid="{00000000-0006-0000-0C00-000001000000}">
      <text>
        <r>
          <rPr>
            <sz val="8"/>
            <color indexed="81"/>
            <rFont val="Tahoma"/>
            <family val="2"/>
          </rPr>
          <t>3rd Monday in January</t>
        </r>
      </text>
    </comment>
    <comment ref="G15" authorId="0" shapeId="0" xr:uid="{00000000-0006-0000-0C00-000002000000}">
      <text>
        <r>
          <rPr>
            <sz val="8"/>
            <color indexed="81"/>
            <rFont val="Tahoma"/>
            <family val="2"/>
          </rPr>
          <t>3rd Monday in January</t>
        </r>
      </text>
    </comment>
    <comment ref="G16" authorId="0" shapeId="0" xr:uid="{00000000-0006-0000-0C00-000003000000}">
      <text>
        <r>
          <rPr>
            <sz val="8"/>
            <color indexed="81"/>
            <rFont val="Tahoma"/>
            <family val="2"/>
          </rPr>
          <t>3rd Monday of February</t>
        </r>
      </text>
    </comment>
    <comment ref="G17" authorId="0" shapeId="0" xr:uid="{00000000-0006-0000-0C00-000004000000}">
      <text>
        <r>
          <rPr>
            <sz val="8"/>
            <color indexed="81"/>
            <rFont val="Tahoma"/>
            <family val="2"/>
          </rPr>
          <t>3rd Monday of February</t>
        </r>
      </text>
    </comment>
    <comment ref="G18" authorId="0" shapeId="0" xr:uid="{00000000-0006-0000-0C00-000005000000}">
      <text>
        <r>
          <rPr>
            <sz val="8"/>
            <color indexed="81"/>
            <rFont val="Tahoma"/>
            <family val="2"/>
          </rPr>
          <t>2nd Sunday of May</t>
        </r>
      </text>
    </comment>
    <comment ref="G19" authorId="0" shapeId="0" xr:uid="{00000000-0006-0000-0C00-000006000000}">
      <text>
        <r>
          <rPr>
            <sz val="8"/>
            <color indexed="81"/>
            <rFont val="Tahoma"/>
            <family val="2"/>
          </rPr>
          <t>2nd Sunday of May</t>
        </r>
      </text>
    </comment>
    <comment ref="G20" authorId="1" shapeId="0" xr:uid="{00000000-0006-0000-0C00-000007000000}">
      <text>
        <r>
          <rPr>
            <sz val="8"/>
            <color indexed="81"/>
            <rFont val="Tahoma"/>
            <family val="2"/>
          </rPr>
          <t>3rd Saturday in May</t>
        </r>
      </text>
    </comment>
    <comment ref="G21" authorId="1" shapeId="0" xr:uid="{00000000-0006-0000-0C00-000008000000}">
      <text>
        <r>
          <rPr>
            <sz val="8"/>
            <color indexed="81"/>
            <rFont val="Tahoma"/>
            <family val="2"/>
          </rPr>
          <t>3rd Saturday in May</t>
        </r>
      </text>
    </comment>
    <comment ref="G22" authorId="0" shapeId="0" xr:uid="{00000000-0006-0000-0C00-000009000000}">
      <text>
        <r>
          <rPr>
            <sz val="8"/>
            <color indexed="81"/>
            <rFont val="Tahoma"/>
            <family val="2"/>
          </rPr>
          <t>3rd Sunday of June</t>
        </r>
      </text>
    </comment>
    <comment ref="G23" authorId="0" shapeId="0" xr:uid="{00000000-0006-0000-0C00-00000A000000}">
      <text>
        <r>
          <rPr>
            <sz val="8"/>
            <color indexed="81"/>
            <rFont val="Tahoma"/>
            <family val="2"/>
          </rPr>
          <t>3rd Sunday of June</t>
        </r>
      </text>
    </comment>
    <comment ref="G24" authorId="0" shapeId="0" xr:uid="{00000000-0006-0000-0C00-00000B000000}">
      <text>
        <r>
          <rPr>
            <sz val="8"/>
            <color indexed="81"/>
            <rFont val="Tahoma"/>
            <family val="2"/>
          </rPr>
          <t>Last Monday of May</t>
        </r>
      </text>
    </comment>
    <comment ref="G25" authorId="0" shapeId="0" xr:uid="{00000000-0006-0000-0C00-00000C000000}">
      <text>
        <r>
          <rPr>
            <sz val="8"/>
            <color indexed="81"/>
            <rFont val="Tahoma"/>
            <family val="2"/>
          </rPr>
          <t>Last Monday of May</t>
        </r>
      </text>
    </comment>
    <comment ref="G26" authorId="0" shapeId="0" xr:uid="{00000000-0006-0000-0C00-00000D000000}">
      <text>
        <r>
          <rPr>
            <sz val="8"/>
            <color indexed="81"/>
            <rFont val="Tahoma"/>
            <family val="2"/>
          </rPr>
          <t>4th Sunday in July</t>
        </r>
      </text>
    </comment>
    <comment ref="G27" authorId="0" shapeId="0" xr:uid="{00000000-0006-0000-0C00-00000E000000}">
      <text>
        <r>
          <rPr>
            <sz val="8"/>
            <color indexed="81"/>
            <rFont val="Tahoma"/>
            <family val="2"/>
          </rPr>
          <t>4th Sunday in July</t>
        </r>
      </text>
    </comment>
    <comment ref="G28" authorId="0" shapeId="0" xr:uid="{00000000-0006-0000-0C00-00000F000000}">
      <text>
        <r>
          <rPr>
            <sz val="8"/>
            <color indexed="81"/>
            <rFont val="Tahoma"/>
            <family val="2"/>
          </rPr>
          <t>1st Monday of September</t>
        </r>
      </text>
    </comment>
    <comment ref="G29" authorId="0" shapeId="0" xr:uid="{00000000-0006-0000-0C00-000010000000}">
      <text>
        <r>
          <rPr>
            <sz val="8"/>
            <color indexed="81"/>
            <rFont val="Tahoma"/>
            <family val="2"/>
          </rPr>
          <t>1st Monday of September</t>
        </r>
      </text>
    </comment>
    <comment ref="G30" authorId="0" shapeId="0" xr:uid="{00000000-0006-0000-0C00-000011000000}">
      <text>
        <r>
          <rPr>
            <sz val="8"/>
            <color indexed="81"/>
            <rFont val="Tahoma"/>
            <family val="2"/>
          </rPr>
          <t>2nd Monday of October</t>
        </r>
      </text>
    </comment>
    <comment ref="G31" authorId="0" shapeId="0" xr:uid="{00000000-0006-0000-0C00-000012000000}">
      <text>
        <r>
          <rPr>
            <sz val="8"/>
            <color indexed="81"/>
            <rFont val="Tahoma"/>
            <family val="2"/>
          </rPr>
          <t>2nd Monday of October</t>
        </r>
      </text>
    </comment>
    <comment ref="G32" authorId="0" shapeId="0" xr:uid="{00000000-0006-0000-0C00-000013000000}">
      <text>
        <r>
          <rPr>
            <sz val="8"/>
            <color indexed="81"/>
            <rFont val="Tahoma"/>
            <family val="2"/>
          </rPr>
          <t>4th Thursday in November</t>
        </r>
      </text>
    </comment>
    <comment ref="G33" authorId="0" shapeId="0" xr:uid="{00000000-0006-0000-0C00-000014000000}">
      <text>
        <r>
          <rPr>
            <sz val="8"/>
            <color indexed="81"/>
            <rFont val="Tahoma"/>
            <family val="2"/>
          </rPr>
          <t>4th Thursday in November</t>
        </r>
      </text>
    </comment>
    <comment ref="A34" authorId="0" shapeId="0" xr:uid="{00000000-0006-0000-0C00-000015000000}">
      <text>
        <r>
          <rPr>
            <b/>
            <sz val="8"/>
            <color indexed="81"/>
            <rFont val="Tahoma"/>
            <family val="2"/>
          </rPr>
          <t>Vertex42:</t>
        </r>
        <r>
          <rPr>
            <sz val="8"/>
            <color indexed="81"/>
            <rFont val="Tahoma"/>
            <family val="2"/>
          </rPr>
          <t xml:space="preserve">
Early May Bank Holiday
First Monday in May</t>
        </r>
      </text>
    </comment>
    <comment ref="A36" authorId="0" shapeId="0" xr:uid="{00000000-0006-0000-0C00-000016000000}">
      <text>
        <r>
          <rPr>
            <b/>
            <sz val="8"/>
            <color indexed="81"/>
            <rFont val="Tahoma"/>
            <family val="2"/>
          </rPr>
          <t>Vertex42:</t>
        </r>
        <r>
          <rPr>
            <sz val="8"/>
            <color indexed="81"/>
            <rFont val="Tahoma"/>
            <family val="2"/>
          </rPr>
          <t xml:space="preserve">
First Monday in August</t>
        </r>
      </text>
    </comment>
    <comment ref="A38" authorId="0" shapeId="0" xr:uid="{00000000-0006-0000-0C00-000017000000}">
      <text>
        <r>
          <rPr>
            <b/>
            <sz val="8"/>
            <color indexed="81"/>
            <rFont val="Tahoma"/>
            <family val="2"/>
          </rPr>
          <t>Vertex42:</t>
        </r>
        <r>
          <rPr>
            <sz val="8"/>
            <color indexed="81"/>
            <rFont val="Tahoma"/>
            <family val="2"/>
          </rPr>
          <t xml:space="preserve">
Last Monday in August</t>
        </r>
      </text>
    </comment>
    <comment ref="G40" authorId="0" shapeId="0" xr:uid="{00000000-0006-0000-0C00-000018000000}">
      <text>
        <r>
          <rPr>
            <sz val="8"/>
            <color indexed="81"/>
            <rFont val="Tahoma"/>
            <family val="2"/>
          </rPr>
          <t>Includes the effect of Emancipation Day.</t>
        </r>
      </text>
    </comment>
    <comment ref="G41" authorId="0" shapeId="0" xr:uid="{00000000-0006-0000-0C00-000019000000}">
      <text>
        <r>
          <rPr>
            <sz val="8"/>
            <color indexed="81"/>
            <rFont val="Tahoma"/>
            <family val="2"/>
          </rPr>
          <t>Includes the effect of Emancipation Day.</t>
        </r>
      </text>
    </comment>
    <comment ref="G42" authorId="0" shapeId="0" xr:uid="{00000000-0006-0000-0C00-00001A000000}">
      <text>
        <r>
          <rPr>
            <sz val="8"/>
            <color indexed="81"/>
            <rFont val="Tahoma"/>
            <family val="2"/>
          </rPr>
          <t>2nd Sunday in March (starting in 2007), 1st Sunday in April (prior to 2007)</t>
        </r>
      </text>
    </comment>
    <comment ref="G43" authorId="0" shapeId="0" xr:uid="{00000000-0006-0000-0C00-00001B000000}">
      <text>
        <r>
          <rPr>
            <sz val="8"/>
            <color indexed="81"/>
            <rFont val="Tahoma"/>
            <family val="2"/>
          </rPr>
          <t>2nd Sunday in March (starting in 2007), 1st Sunday in April (prior to 2007)</t>
        </r>
      </text>
    </comment>
    <comment ref="G44" authorId="0" shapeId="0" xr:uid="{00000000-0006-0000-0C00-00001C000000}">
      <text>
        <r>
          <rPr>
            <sz val="8"/>
            <color indexed="81"/>
            <rFont val="Tahoma"/>
            <family val="2"/>
          </rPr>
          <t>1st Sunday of November (starting in 2007), Last Sunday in October (prior to 2007)</t>
        </r>
      </text>
    </comment>
    <comment ref="G45" authorId="0" shapeId="0" xr:uid="{00000000-0006-0000-0C00-00001D000000}">
      <text>
        <r>
          <rPr>
            <sz val="8"/>
            <color indexed="81"/>
            <rFont val="Tahoma"/>
            <family val="2"/>
          </rPr>
          <t>1st Sunday of November (starting in 2007), Last Sunday in October (prior to 2007)</t>
        </r>
      </text>
    </comment>
    <comment ref="G46" authorId="0" shapeId="0" xr:uid="{00000000-0006-0000-0C00-00001E000000}">
      <text>
        <r>
          <rPr>
            <sz val="8"/>
            <color indexed="81"/>
            <rFont val="Tahoma"/>
            <family val="2"/>
          </rPr>
          <t>1st Sunday after Labor Day</t>
        </r>
      </text>
    </comment>
    <comment ref="G47" authorId="0" shapeId="0" xr:uid="{00000000-0006-0000-0C00-00001F000000}">
      <text>
        <r>
          <rPr>
            <sz val="8"/>
            <color indexed="81"/>
            <rFont val="Tahoma"/>
            <family val="2"/>
          </rPr>
          <t>1st Sunday after Labor Day</t>
        </r>
      </text>
    </comment>
    <comment ref="G48" authorId="0" shapeId="0" xr:uid="{00000000-0006-0000-0C00-000020000000}">
      <text>
        <r>
          <rPr>
            <sz val="8"/>
            <color indexed="81"/>
            <rFont val="Tahoma"/>
            <family val="2"/>
          </rPr>
          <t>Wednesday of last full week in April</t>
        </r>
      </text>
    </comment>
    <comment ref="G49" authorId="0" shapeId="0" xr:uid="{00000000-0006-0000-0C00-000021000000}">
      <text>
        <r>
          <rPr>
            <sz val="8"/>
            <color indexed="81"/>
            <rFont val="Tahoma"/>
            <family val="2"/>
          </rPr>
          <t>Wednesday of last full week in April</t>
        </r>
      </text>
    </comment>
    <comment ref="G52" authorId="0" shapeId="0" xr:uid="{00000000-0006-0000-0C00-000022000000}">
      <text>
        <r>
          <rPr>
            <sz val="8"/>
            <color indexed="81"/>
            <rFont val="Tahoma"/>
            <family val="2"/>
          </rPr>
          <t>Simplified formula for the years between 1900 and 2199. See the following reference:
http://www.smart.net/~mmontes/ec-cal.html</t>
        </r>
      </text>
    </comment>
    <comment ref="G53" authorId="0" shapeId="0" xr:uid="{00000000-0006-0000-0C00-000023000000}">
      <text>
        <r>
          <rPr>
            <sz val="8"/>
            <color indexed="81"/>
            <rFont val="Tahoma"/>
            <family val="2"/>
          </rPr>
          <t>Simplified formula for the years between 1900 and 2199. See the following reference:
http://www.smart.net/~mmontes/ec-cal.html</t>
        </r>
      </text>
    </comment>
    <comment ref="G56" authorId="0" shapeId="0" xr:uid="{00000000-0006-0000-0C00-000024000000}">
      <text>
        <r>
          <rPr>
            <sz val="8"/>
            <color indexed="81"/>
            <rFont val="Tahoma"/>
            <family val="2"/>
          </rPr>
          <t>The Friday before Easter Sunday</t>
        </r>
      </text>
    </comment>
    <comment ref="G57" authorId="0" shapeId="0" xr:uid="{00000000-0006-0000-0C00-000025000000}">
      <text>
        <r>
          <rPr>
            <sz val="8"/>
            <color indexed="81"/>
            <rFont val="Tahoma"/>
            <family val="2"/>
          </rPr>
          <t>The Friday before Easter Sunday</t>
        </r>
      </text>
    </comment>
    <comment ref="G58" authorId="1" shapeId="0" xr:uid="{00000000-0006-0000-0C00-000026000000}">
      <text>
        <r>
          <rPr>
            <sz val="8"/>
            <color indexed="81"/>
            <rFont val="Tahoma"/>
            <family val="2"/>
          </rPr>
          <t>7 weeks after Easter Sunday</t>
        </r>
      </text>
    </comment>
    <comment ref="G59" authorId="1" shapeId="0" xr:uid="{00000000-0006-0000-0C00-000027000000}">
      <text>
        <r>
          <rPr>
            <sz val="8"/>
            <color indexed="81"/>
            <rFont val="Tahoma"/>
            <family val="2"/>
          </rPr>
          <t>7 weeks after Easter Sunday</t>
        </r>
      </text>
    </comment>
    <comment ref="G60" authorId="1" shapeId="0" xr:uid="{00000000-0006-0000-0C00-000028000000}">
      <text>
        <r>
          <rPr>
            <sz val="8"/>
            <color indexed="81"/>
            <rFont val="Tahoma"/>
            <family val="2"/>
          </rPr>
          <t>46 days before Easter</t>
        </r>
      </text>
    </comment>
    <comment ref="G61" authorId="1" shapeId="0" xr:uid="{00000000-0006-0000-0C00-000029000000}">
      <text>
        <r>
          <rPr>
            <sz val="8"/>
            <color indexed="81"/>
            <rFont val="Tahoma"/>
            <family val="2"/>
          </rPr>
          <t>46 days before Easter</t>
        </r>
      </text>
    </comment>
    <comment ref="G62" authorId="1" shapeId="0" xr:uid="{00000000-0006-0000-0C00-00002A000000}">
      <text>
        <r>
          <rPr>
            <sz val="8"/>
            <color indexed="81"/>
            <rFont val="Tahoma"/>
            <family val="2"/>
          </rPr>
          <t>47 days before Easter. Day before Ash Wednesday.</t>
        </r>
      </text>
    </comment>
    <comment ref="G63" authorId="1" shapeId="0" xr:uid="{00000000-0006-0000-0C00-00002B000000}">
      <text>
        <r>
          <rPr>
            <sz val="8"/>
            <color indexed="81"/>
            <rFont val="Tahoma"/>
            <family val="2"/>
          </rPr>
          <t>47 days before Easter. Day before Ash Wednesday.</t>
        </r>
      </text>
    </comment>
    <comment ref="G68" authorId="0" shapeId="0" xr:uid="{00000000-0006-0000-0C00-00002C000000}">
      <text>
        <r>
          <rPr>
            <sz val="8"/>
            <color indexed="81"/>
            <rFont val="Tahoma"/>
            <family val="2"/>
          </rPr>
          <t>Jewish New Year begins the evening before this date</t>
        </r>
      </text>
    </comment>
    <comment ref="G69" authorId="0" shapeId="0" xr:uid="{00000000-0006-0000-0C00-00002D000000}">
      <text>
        <r>
          <rPr>
            <sz val="8"/>
            <color indexed="81"/>
            <rFont val="Tahoma"/>
            <family val="2"/>
          </rPr>
          <t>Jewish New Year begins the evening before this date</t>
        </r>
      </text>
    </comment>
    <comment ref="G74" authorId="0" shapeId="0" xr:uid="{00000000-0006-0000-0C00-00002E000000}">
      <text>
        <r>
          <rPr>
            <sz val="8"/>
            <color indexed="81"/>
            <rFont val="Tahoma"/>
            <family val="2"/>
          </rPr>
          <t>For 2013 to 2020, using a table-lookup method.</t>
        </r>
      </text>
    </comment>
    <comment ref="G75" authorId="0" shapeId="0" xr:uid="{00000000-0006-0000-0C00-00002F000000}">
      <text>
        <r>
          <rPr>
            <sz val="8"/>
            <color indexed="81"/>
            <rFont val="Tahoma"/>
            <family val="2"/>
          </rPr>
          <t>For 2013 to 2020, using a table-lookup method.</t>
        </r>
      </text>
    </comment>
    <comment ref="G76" authorId="1" shapeId="0" xr:uid="{00000000-0006-0000-0C00-000030000000}">
      <text>
        <r>
          <rPr>
            <sz val="8"/>
            <color indexed="81"/>
            <rFont val="Tahoma"/>
            <family val="2"/>
          </rPr>
          <t>Monday on or before May 24</t>
        </r>
      </text>
    </comment>
    <comment ref="G77" authorId="1" shapeId="0" xr:uid="{00000000-0006-0000-0C00-000031000000}">
      <text>
        <r>
          <rPr>
            <sz val="8"/>
            <color indexed="81"/>
            <rFont val="Tahoma"/>
            <family val="2"/>
          </rPr>
          <t>Monday on or before May 24</t>
        </r>
      </text>
    </comment>
    <comment ref="G78" authorId="1" shapeId="0" xr:uid="{00000000-0006-0000-0C00-000032000000}">
      <text>
        <r>
          <rPr>
            <sz val="8"/>
            <color indexed="81"/>
            <rFont val="Tahoma"/>
            <family val="2"/>
          </rPr>
          <t>Custom formula © 2009 Vertex42 LLC
Dates compared with table from timeanddate.com for 1900-2099.
http://www.timeanddate.com/calendar/seasons.html</t>
        </r>
      </text>
    </comment>
    <comment ref="G80" authorId="1" shapeId="0" xr:uid="{00000000-0006-0000-0C00-000033000000}">
      <text>
        <r>
          <rPr>
            <sz val="8"/>
            <color indexed="81"/>
            <rFont val="Tahoma"/>
            <family val="2"/>
          </rPr>
          <t>Custom formula © 2009 Vertex42 LLC
Dates compared with table from timeanddate.com for 1900-2099.
http://www.timeanddate.com/calendar/seasons.html</t>
        </r>
      </text>
    </comment>
    <comment ref="G82" authorId="1" shapeId="0" xr:uid="{00000000-0006-0000-0C00-000034000000}">
      <text>
        <r>
          <rPr>
            <sz val="8"/>
            <color indexed="81"/>
            <rFont val="Tahoma"/>
            <family val="2"/>
          </rPr>
          <t>Custom formula © 2009 Vertex42 LLC
Dates compared with table from timeanddate.com for 1900-2099.
http://www.timeanddate.com/calendar/seasons.html</t>
        </r>
      </text>
    </comment>
    <comment ref="G84" authorId="1" shapeId="0" xr:uid="{00000000-0006-0000-0C00-000035000000}">
      <text>
        <r>
          <rPr>
            <sz val="8"/>
            <color indexed="81"/>
            <rFont val="Tahoma"/>
            <family val="2"/>
          </rPr>
          <t>Custom formula © 2009 Vertex42 LLC
Dates compared with table from timeanddate.com for 1900-2099.
http://www.timeanddate.com/calendar/seasons.html</t>
        </r>
      </text>
    </comment>
    <comment ref="E139" authorId="1" shapeId="0" xr:uid="{00000000-0006-0000-0C00-000036000000}">
      <text>
        <r>
          <rPr>
            <b/>
            <sz val="8"/>
            <color indexed="81"/>
            <rFont val="Tahoma"/>
            <family val="2"/>
          </rPr>
          <t>Week:</t>
        </r>
        <r>
          <rPr>
            <sz val="8"/>
            <color indexed="81"/>
            <rFont val="Tahoma"/>
            <family val="2"/>
          </rPr>
          <t xml:space="preserve">
For the "First Monday of September" you would enter week = 1 and month = 9.
For the "Last Monday of September" you would enter week = 0 and month = 10.</t>
        </r>
      </text>
    </comment>
    <comment ref="F139" authorId="1" shapeId="0" xr:uid="{00000000-0006-0000-0C00-000037000000}">
      <text>
        <r>
          <rPr>
            <b/>
            <sz val="8"/>
            <color indexed="81"/>
            <rFont val="Tahoma"/>
            <family val="2"/>
          </rPr>
          <t>Weekday:</t>
        </r>
        <r>
          <rPr>
            <sz val="8"/>
            <color indexed="81"/>
            <rFont val="Tahoma"/>
            <family val="2"/>
          </rPr>
          <t xml:space="preserve">
1 = Sunday, 2 = Monday, etc.</t>
        </r>
      </text>
    </comment>
  </commentList>
</comments>
</file>

<file path=xl/sharedStrings.xml><?xml version="1.0" encoding="utf-8"?>
<sst xmlns="http://schemas.openxmlformats.org/spreadsheetml/2006/main" count="833" uniqueCount="138">
  <si>
    <t>1:Sun,2:Mon</t>
  </si>
  <si>
    <t>Date:</t>
  </si>
  <si>
    <t>Calendar Templates by Vertex42.com</t>
  </si>
  <si>
    <t>By Vertex42.com</t>
  </si>
  <si>
    <t>Do not submit copies or modifications of this template to any website or online template gallery.</t>
  </si>
  <si>
    <t>Please review the following license agreement to learn how you may or may not use this template. Thank you.</t>
  </si>
  <si>
    <t>Notes</t>
  </si>
  <si>
    <t>Year:</t>
  </si>
  <si>
    <t>Start Day:</t>
  </si>
  <si>
    <t>Holidays and Events</t>
  </si>
  <si>
    <t xml:space="preserve">This worksheet uses formulas to calculate the dates for various holidays and observances. If you want to enter dates for events </t>
  </si>
  <si>
    <t xml:space="preserve">without using formulas or cell references, just enter the description in column A and the date in column G. When adding new </t>
  </si>
  <si>
    <r>
      <t>Dates</t>
    </r>
    <r>
      <rPr>
        <sz val="11"/>
        <rFont val="Arial"/>
        <family val="2"/>
      </rPr>
      <t xml:space="preserve"> that use special formulas</t>
    </r>
  </si>
  <si>
    <t>Holiday</t>
  </si>
  <si>
    <t>Year</t>
  </si>
  <si>
    <t>Month</t>
  </si>
  <si>
    <t>Day</t>
  </si>
  <si>
    <t>Week</t>
  </si>
  <si>
    <t>Weekday</t>
  </si>
  <si>
    <t>Date</t>
  </si>
  <si>
    <t>2nd Event</t>
  </si>
  <si>
    <t>3rd Event</t>
  </si>
  <si>
    <t>4th Event</t>
  </si>
  <si>
    <t>ML King Day</t>
  </si>
  <si>
    <t>Presidents' Day</t>
  </si>
  <si>
    <t>Mother's Day</t>
  </si>
  <si>
    <t>Armed Forces Day</t>
  </si>
  <si>
    <t>Father's Day</t>
  </si>
  <si>
    <t>Memorial Day</t>
  </si>
  <si>
    <t>Parents' Day</t>
  </si>
  <si>
    <t>Labor Day</t>
  </si>
  <si>
    <t>Columbus Day</t>
  </si>
  <si>
    <t>Thanksgiving</t>
  </si>
  <si>
    <t>Taxes Due</t>
  </si>
  <si>
    <t>Daylight Saving</t>
  </si>
  <si>
    <t>Grandparents Day</t>
  </si>
  <si>
    <t>Admin Assist Day</t>
  </si>
  <si>
    <t>Chinese New  Year</t>
  </si>
  <si>
    <t>Easter</t>
  </si>
  <si>
    <t>Good Friday</t>
  </si>
  <si>
    <t>relative to Easter</t>
  </si>
  <si>
    <t>Pentecost</t>
  </si>
  <si>
    <t>Ash Wednesday</t>
  </si>
  <si>
    <t>Mardi Gras</t>
  </si>
  <si>
    <t>Ramadan begins</t>
  </si>
  <si>
    <t>End of Ramadan</t>
  </si>
  <si>
    <t>relative to Ramadan begins</t>
  </si>
  <si>
    <t>Rosh Hashanah</t>
  </si>
  <si>
    <t>Yom Kippur</t>
  </si>
  <si>
    <t>relative to Rosh Hashanah</t>
  </si>
  <si>
    <t>Passover</t>
  </si>
  <si>
    <t>Hanukkah begins</t>
  </si>
  <si>
    <t>Victoria Day (Canada)</t>
  </si>
  <si>
    <r>
      <t>Other Events</t>
    </r>
    <r>
      <rPr>
        <sz val="11"/>
        <rFont val="Arial"/>
        <family val="2"/>
      </rPr>
      <t xml:space="preserve"> on a </t>
    </r>
    <r>
      <rPr>
        <b/>
        <sz val="11"/>
        <rFont val="Arial"/>
        <family val="2"/>
      </rPr>
      <t>Specific Day of the Week</t>
    </r>
  </si>
  <si>
    <t>For Dates such as "First Monday in September"</t>
  </si>
  <si>
    <t>Event</t>
  </si>
  <si>
    <r>
      <t>Holidays and Observances</t>
    </r>
    <r>
      <rPr>
        <sz val="11"/>
        <rFont val="Arial"/>
        <family val="2"/>
      </rPr>
      <t xml:space="preserve"> on a </t>
    </r>
    <r>
      <rPr>
        <b/>
        <sz val="11"/>
        <rFont val="Arial"/>
        <family val="2"/>
      </rPr>
      <t>Specific Day of the Year</t>
    </r>
  </si>
  <si>
    <t>New Year's Day</t>
  </si>
  <si>
    <t>Groundhog Day</t>
  </si>
  <si>
    <t>Lincoln's B-Day</t>
  </si>
  <si>
    <t>Valentine's Day</t>
  </si>
  <si>
    <t>St. Patrick's Day</t>
  </si>
  <si>
    <t>April Fool's Day</t>
  </si>
  <si>
    <t>Earth Day</t>
  </si>
  <si>
    <t>Cinco de Mayo</t>
  </si>
  <si>
    <t>Flag Day</t>
  </si>
  <si>
    <t>Independence Day</t>
  </si>
  <si>
    <t>Aviation Day</t>
  </si>
  <si>
    <t>Patriot Day</t>
  </si>
  <si>
    <t>Constitution Day</t>
  </si>
  <si>
    <t>Boss's Day</t>
  </si>
  <si>
    <t>United Nations Day</t>
  </si>
  <si>
    <t>Halloween</t>
  </si>
  <si>
    <t>Veterans Day</t>
  </si>
  <si>
    <t>Pearl Harbor</t>
  </si>
  <si>
    <t>Christmas Eve</t>
  </si>
  <si>
    <t>Christmas Day</t>
  </si>
  <si>
    <t>Kwanzaa begins</t>
  </si>
  <si>
    <t>Boxing Day (UK)</t>
  </si>
  <si>
    <t>New Year's Eve</t>
  </si>
  <si>
    <r>
      <t>Other Events</t>
    </r>
    <r>
      <rPr>
        <sz val="11"/>
        <rFont val="Arial"/>
        <family val="2"/>
      </rPr>
      <t xml:space="preserve"> on a </t>
    </r>
    <r>
      <rPr>
        <b/>
        <sz val="11"/>
        <rFont val="Arial"/>
        <family val="2"/>
      </rPr>
      <t>Specific Day of the Year</t>
    </r>
  </si>
  <si>
    <t>(Useful for birthdays and anniversaries)</t>
  </si>
  <si>
    <t>5th Event</t>
  </si>
  <si>
    <t>6th Event</t>
  </si>
  <si>
    <t>Start Month:</t>
  </si>
  <si>
    <t>HELP</t>
  </si>
  <si>
    <t>Go to Page Layout &gt; Themes and browse. To change just the theme colors, go to Page Layout &gt; Colors.</t>
  </si>
  <si>
    <t>The background color of the cells in the calendar is controlled via conditional formatting. To set the background manually, you can remove the conditional formatting by going to Home &gt; Conditional Formatting &gt; Manage Rules.</t>
  </si>
  <si>
    <t>This spreadsheet is designed to have you enter events into the calendar via the Events worksheet. Every cell in the monthly calendars contains a formula that refers to the Events worksheet.</t>
  </si>
  <si>
    <t>If you enter text manually into the calendar, instead of using the Events worksheet, you will overwrite the formulas and the information you have entered in the cell will remain there even after you change the year.</t>
  </si>
  <si>
    <t>After you have listed your birthdays, anniversaries, and other special dates in the Events worksheet, save a backup copy of this spreadsheet so that you can edit this year's calendar however you want. Then next year, create a new calendar from your backup, update the year, and customize as needed.</t>
  </si>
  <si>
    <t>rows, copy the formulas down in columns H through L. These extra columns allow the monthly calendar to list multiple events per day.</t>
  </si>
  <si>
    <t>add the same event on two rows, entering =$B$10+1 in the year column for the second row.</t>
  </si>
  <si>
    <t>To add events that update based on the year, enter =$B$10 in the year column. For calendars spanning two years (like school calendars),</t>
  </si>
  <si>
    <t>Calendar with Holidays</t>
  </si>
  <si>
    <t>This spreadsheet, including all worksheets and associated content is a copyrighted work under the United States and other copyright laws.</t>
  </si>
  <si>
    <t>Easter Monday (UK)</t>
  </si>
  <si>
    <t>May Day (UK)</t>
  </si>
  <si>
    <t>Summer Bank Holiday (UK)</t>
  </si>
  <si>
    <t>Late Summer Bank Holiday (UK)</t>
  </si>
  <si>
    <t>https://www.vertex42.com/calendars/</t>
  </si>
  <si>
    <t>https://www.vertex42.com/calendars/calendar-with-holidays.html</t>
  </si>
  <si>
    <t>https://www.vertex42.com/licensing/EULA_privateuse.html</t>
  </si>
  <si>
    <t>Moon Phases</t>
  </si>
  <si>
    <t>© 2017 Vertex42 LLC</t>
  </si>
  <si>
    <t>The time of a Moon phase is based on the position of the Moon and Sun relative to the Earth (not the observer's position on Earth).</t>
  </si>
  <si>
    <t>*These moon phase times come from the U.S. Naval Observatory Website: http://aa.usno.navy.mil/data/docs/MoonPhase.php</t>
  </si>
  <si>
    <t>New Moon</t>
  </si>
  <si>
    <t>UTC Offset:</t>
  </si>
  <si>
    <t>First Quarter</t>
  </si>
  <si>
    <t>🌓</t>
  </si>
  <si>
    <t>Full Moon</t>
  </si>
  <si>
    <t>Last Quarter</t>
  </si>
  <si>
    <t>🌗</t>
  </si>
  <si>
    <t>Moon Phase</t>
  </si>
  <si>
    <t>Date Time (UTC)*</t>
  </si>
  <si>
    <t>Text</t>
  </si>
  <si>
    <t>A full Moon occurs when the Moon and Sun are in opposite positions in the sky, but the Moon will appear to be full for about 3 nights.</t>
  </si>
  <si>
    <t>© 2017 Vertex42 LLC. Free to print.</t>
  </si>
  <si>
    <t>Calendar with Holidays and Moon Phases</t>
  </si>
  <si>
    <t>Monthly Calendar with Holidays and Moon Phases</t>
  </si>
  <si>
    <t>New 🌑</t>
  </si>
  <si>
    <t>Full 🌕</t>
  </si>
  <si>
    <t>License Agreement</t>
  </si>
  <si>
    <t>Do not delete this worksheet</t>
  </si>
  <si>
    <t>Choose a Theme</t>
  </si>
  <si>
    <t>Conditional Formatting</t>
  </si>
  <si>
    <t>Adding Holidays and Events</t>
  </si>
  <si>
    <t>◄ Change the UTC Offset as needed</t>
  </si>
  <si>
    <t>Related Templates and Resources</t>
  </si>
  <si>
    <t>► Yearly Moon Phase Calendar</t>
  </si>
  <si>
    <t>► Monthly Calendar with Holidays</t>
  </si>
  <si>
    <t>Vernal equinox (GMT)</t>
  </si>
  <si>
    <t>June Solstice (GMT)</t>
  </si>
  <si>
    <t>Autumnal equinox (GMT)</t>
  </si>
  <si>
    <t>Dec. Solstice (GMT)</t>
  </si>
  <si>
    <t>© 2017-2021 Vertex42 LLC</t>
  </si>
  <si>
    <t>Juneteenth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</si>
</sst>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
    <numFmt numFmtId="165" formatCode="mmmm\ yyyy"/>
    <numFmt numFmtId="166" formatCode="dddd"/>
    <numFmt numFmtId="167" formatCode="m/d/yy"/>
    <numFmt numFmtId="168" formatCode="[$-409]m/d/yy\ h:mm\ AM/PM;@"/>
  </numFmts>
  <fonts count="47" x14ac:knownFonts="1">
    <font>
      <sz val="10"/>
      <name val="Arial"/>
      <family val="2"/>
    </font>
    <font>
      <sz val="8"/>
      <color indexed="16"/>
      <name val="Verdana"/>
      <family val="2"/>
    </font>
    <font>
      <sz val="8"/>
      <name val="Arial"/>
      <family val="2"/>
    </font>
    <font>
      <sz val="8"/>
      <name val="Verdana"/>
      <family val="2"/>
    </font>
    <font>
      <sz val="8"/>
      <name val="Tahoma"/>
      <family val="2"/>
    </font>
    <font>
      <b/>
      <sz val="12"/>
      <name val="Arial"/>
      <family val="2"/>
    </font>
    <font>
      <sz val="12"/>
      <name val="Arial"/>
      <family val="2"/>
    </font>
    <font>
      <sz val="10"/>
      <name val="Arial"/>
      <family val="2"/>
    </font>
    <font>
      <sz val="9"/>
      <name val="Arial"/>
      <family val="1"/>
      <scheme val="minor"/>
    </font>
    <font>
      <sz val="8"/>
      <name val="Arial"/>
      <family val="1"/>
      <scheme val="minor"/>
    </font>
    <font>
      <sz val="10"/>
      <name val="Arial"/>
      <family val="1"/>
      <scheme val="minor"/>
    </font>
    <font>
      <b/>
      <sz val="14"/>
      <name val="Arial"/>
      <family val="2"/>
      <scheme val="major"/>
    </font>
    <font>
      <u/>
      <sz val="12"/>
      <color indexed="12"/>
      <name val="Arial"/>
      <family val="2"/>
    </font>
    <font>
      <b/>
      <sz val="12"/>
      <color theme="0"/>
      <name val="Arial"/>
      <family val="1"/>
      <scheme val="major"/>
    </font>
    <font>
      <b/>
      <sz val="12"/>
      <name val="Arial"/>
      <family val="1"/>
      <scheme val="major"/>
    </font>
    <font>
      <sz val="48"/>
      <color theme="4"/>
      <name val="Arial"/>
      <family val="1"/>
      <scheme val="major"/>
    </font>
    <font>
      <sz val="9"/>
      <color theme="4"/>
      <name val="Arial"/>
      <family val="1"/>
      <scheme val="minor"/>
    </font>
    <font>
      <i/>
      <sz val="8"/>
      <name val="Arial"/>
      <family val="2"/>
    </font>
    <font>
      <sz val="8"/>
      <color rgb="FF777777"/>
      <name val="Tahoma"/>
      <family val="2"/>
    </font>
    <font>
      <sz val="8"/>
      <color theme="1" tint="0.499984740745262"/>
      <name val="Tahoma"/>
      <family val="2"/>
    </font>
    <font>
      <sz val="10"/>
      <color theme="0" tint="-0.499984740745262"/>
      <name val="Arial"/>
      <family val="1"/>
      <scheme val="minor"/>
    </font>
    <font>
      <sz val="11"/>
      <name val="Arial"/>
      <family val="2"/>
    </font>
    <font>
      <sz val="10"/>
      <color theme="4" tint="-0.249977111117893"/>
      <name val="Arial"/>
      <family val="2"/>
      <scheme val="minor"/>
    </font>
    <font>
      <sz val="10"/>
      <color theme="0"/>
      <name val="Arial"/>
      <family val="2"/>
    </font>
    <font>
      <sz val="16"/>
      <color theme="0"/>
      <name val="Arial"/>
      <family val="2"/>
    </font>
    <font>
      <sz val="8"/>
      <color theme="0"/>
      <name val="Arial"/>
      <family val="2"/>
    </font>
    <font>
      <sz val="8"/>
      <color theme="0" tint="-0.34998626667073579"/>
      <name val="Arial"/>
      <family val="2"/>
    </font>
    <font>
      <sz val="9"/>
      <name val="Arial"/>
      <family val="2"/>
    </font>
    <font>
      <sz val="9"/>
      <color theme="4"/>
      <name val="Arial"/>
      <family val="2"/>
    </font>
    <font>
      <b/>
      <sz val="11"/>
      <name val="Arial"/>
      <family val="2"/>
    </font>
    <font>
      <i/>
      <sz val="10"/>
      <name val="Arial"/>
      <family val="2"/>
    </font>
    <font>
      <sz val="8"/>
      <color indexed="81"/>
      <name val="Tahoma"/>
      <family val="2"/>
    </font>
    <font>
      <b/>
      <sz val="8"/>
      <color indexed="81"/>
      <name val="Tahoma"/>
      <family val="2"/>
    </font>
    <font>
      <u/>
      <sz val="10"/>
      <color indexed="12"/>
      <name val="Arial"/>
      <family val="2"/>
    </font>
    <font>
      <b/>
      <sz val="10"/>
      <name val="Arial"/>
      <family val="2"/>
    </font>
    <font>
      <i/>
      <sz val="10"/>
      <color rgb="FFFF0000"/>
      <name val="Arial"/>
      <family val="2"/>
    </font>
    <font>
      <sz val="8"/>
      <color theme="4"/>
      <name val="Arial"/>
      <family val="1"/>
      <scheme val="minor"/>
    </font>
    <font>
      <sz val="10"/>
      <color theme="4"/>
      <name val="Arial"/>
      <family val="1"/>
      <scheme val="minor"/>
    </font>
    <font>
      <b/>
      <sz val="18"/>
      <color theme="0"/>
      <name val="Arial"/>
      <family val="2"/>
    </font>
    <font>
      <sz val="18"/>
      <color theme="0"/>
      <name val="Arial"/>
      <family val="2"/>
    </font>
    <font>
      <sz val="12"/>
      <color theme="1"/>
      <name val="Arial"/>
      <family val="2"/>
    </font>
    <font>
      <b/>
      <sz val="12"/>
      <color rgb="FF234372"/>
      <name val="Arial"/>
      <family val="2"/>
    </font>
    <font>
      <sz val="12"/>
      <color rgb="FF234372"/>
      <name val="Arial"/>
      <family val="2"/>
    </font>
    <font>
      <sz val="14"/>
      <color rgb="FF234372"/>
      <name val="Arial"/>
      <family val="2"/>
    </font>
    <font>
      <sz val="9"/>
      <color theme="0" tint="-0.499984740745262"/>
      <name val="Arial"/>
      <family val="2"/>
    </font>
    <font>
      <sz val="10"/>
      <color theme="4" tint="-0.249977111117893"/>
      <name val="Arial"/>
      <family val="2"/>
    </font>
    <font>
      <u/>
      <sz val="11"/>
      <color indexed="12"/>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3464AB"/>
        <bgColor indexed="64"/>
      </patternFill>
    </fill>
    <fill>
      <patternFill patternType="solid">
        <fgColor theme="0"/>
        <bgColor indexed="64"/>
      </patternFill>
    </fill>
    <fill>
      <patternFill patternType="solid">
        <fgColor rgb="FFDEE8F5"/>
        <bgColor indexed="64"/>
      </patternFill>
    </fill>
  </fills>
  <borders count="17">
    <border>
      <left/>
      <right/>
      <top/>
      <bottom/>
      <diagonal/>
    </border>
    <border>
      <left style="thin">
        <color theme="4" tint="-0.24994659260841701"/>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style="thin">
        <color theme="4" tint="-0.24994659260841701"/>
      </right>
      <top/>
      <bottom style="thin">
        <color theme="4" tint="-0.24994659260841701"/>
      </bottom>
      <diagonal/>
    </border>
    <border>
      <left/>
      <right/>
      <top style="thin">
        <color theme="4" tint="-0.24994659260841701"/>
      </top>
      <bottom/>
      <diagonal/>
    </border>
    <border>
      <left/>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rgb="FF3464AB"/>
      </bottom>
      <diagonal/>
    </border>
  </borders>
  <cellStyleXfs count="2">
    <xf numFmtId="0" fontId="0" fillId="0" borderId="0"/>
    <xf numFmtId="0" fontId="33" fillId="0" borderId="0" applyNumberFormat="0" applyFill="0" applyBorder="0" applyAlignment="0" applyProtection="0">
      <alignment vertical="top"/>
      <protection locked="0"/>
    </xf>
  </cellStyleXfs>
  <cellXfs count="155">
    <xf numFmtId="0" fontId="0" fillId="0" borderId="0" xfId="0"/>
    <xf numFmtId="0" fontId="0" fillId="0" borderId="0" xfId="0"/>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0" xfId="0" applyBorder="1"/>
    <xf numFmtId="0" fontId="9" fillId="0" borderId="0" xfId="0" applyFont="1" applyFill="1" applyBorder="1"/>
    <xf numFmtId="0" fontId="0" fillId="2" borderId="0" xfId="0" applyFill="1"/>
    <xf numFmtId="0" fontId="10" fillId="0" borderId="0" xfId="0" applyFont="1" applyFill="1" applyBorder="1"/>
    <xf numFmtId="0" fontId="10" fillId="0" borderId="1" xfId="0" applyFont="1" applyFill="1" applyBorder="1"/>
    <xf numFmtId="0" fontId="10" fillId="0" borderId="7" xfId="0" applyFont="1" applyFill="1" applyBorder="1"/>
    <xf numFmtId="0" fontId="10" fillId="0" borderId="2" xfId="0" applyFont="1" applyFill="1" applyBorder="1"/>
    <xf numFmtId="0" fontId="10" fillId="0" borderId="3" xfId="0" applyFont="1" applyFill="1" applyBorder="1"/>
    <xf numFmtId="0" fontId="10" fillId="0" borderId="4" xfId="0" applyFont="1" applyFill="1" applyBorder="1"/>
    <xf numFmtId="0" fontId="10" fillId="0" borderId="5" xfId="0" applyFont="1" applyFill="1" applyBorder="1"/>
    <xf numFmtId="0" fontId="10" fillId="0" borderId="8" xfId="0" applyFont="1" applyFill="1" applyBorder="1"/>
    <xf numFmtId="0" fontId="4" fillId="0" borderId="8" xfId="0" applyFont="1" applyFill="1" applyBorder="1"/>
    <xf numFmtId="0" fontId="10" fillId="0" borderId="6" xfId="0" applyFont="1" applyFill="1" applyBorder="1"/>
    <xf numFmtId="0" fontId="2" fillId="0" borderId="6" xfId="0" applyFont="1" applyBorder="1" applyAlignment="1">
      <alignment horizontal="right"/>
    </xf>
    <xf numFmtId="164" fontId="14" fillId="0" borderId="1" xfId="0" applyNumberFormat="1" applyFont="1" applyFill="1" applyBorder="1" applyAlignment="1">
      <alignment horizontal="center" vertical="center" shrinkToFit="1"/>
    </xf>
    <xf numFmtId="14" fontId="2" fillId="0" borderId="0" xfId="0" applyNumberFormat="1" applyFont="1" applyAlignment="1">
      <alignment horizontal="center"/>
    </xf>
    <xf numFmtId="0" fontId="0" fillId="0" borderId="4" xfId="0" applyBorder="1"/>
    <xf numFmtId="0" fontId="7" fillId="0" borderId="11" xfId="0" applyFont="1" applyBorder="1"/>
    <xf numFmtId="0" fontId="0" fillId="0" borderId="11" xfId="0" applyBorder="1"/>
    <xf numFmtId="0" fontId="22" fillId="0" borderId="1" xfId="0" applyFont="1" applyFill="1" applyBorder="1" applyAlignment="1">
      <alignment horizontal="left" indent="1"/>
    </xf>
    <xf numFmtId="0" fontId="10" fillId="0" borderId="3" xfId="0" applyFont="1" applyFill="1" applyBorder="1" applyAlignment="1">
      <alignment horizontal="left" indent="1"/>
    </xf>
    <xf numFmtId="0" fontId="0" fillId="2" borderId="0" xfId="0" applyFill="1" applyAlignment="1">
      <alignment horizontal="right" vertical="center"/>
    </xf>
    <xf numFmtId="0" fontId="0" fillId="0" borderId="13" xfId="0" applyFill="1" applyBorder="1" applyAlignment="1">
      <alignment horizontal="center" vertical="center"/>
    </xf>
    <xf numFmtId="0" fontId="17" fillId="2" borderId="0" xfId="0" applyFont="1" applyFill="1" applyAlignment="1">
      <alignment vertical="center"/>
    </xf>
    <xf numFmtId="0" fontId="0" fillId="2" borderId="0" xfId="0" applyFill="1" applyAlignment="1">
      <alignment vertical="center"/>
    </xf>
    <xf numFmtId="0" fontId="2" fillId="2" borderId="0" xfId="0" applyFont="1" applyFill="1" applyAlignment="1">
      <alignment horizontal="right" vertical="center" indent="1"/>
    </xf>
    <xf numFmtId="0" fontId="23" fillId="5" borderId="0" xfId="0" applyFont="1" applyFill="1"/>
    <xf numFmtId="0" fontId="24" fillId="5" borderId="0" xfId="0" applyFont="1" applyFill="1" applyAlignment="1">
      <alignment horizontal="left" vertical="center"/>
    </xf>
    <xf numFmtId="0" fontId="25" fillId="5" borderId="0" xfId="0" applyFont="1" applyFill="1" applyAlignment="1">
      <alignment horizontal="right"/>
    </xf>
    <xf numFmtId="0" fontId="26" fillId="5" borderId="0" xfId="0" applyFont="1" applyFill="1" applyAlignment="1">
      <alignment horizontal="right" vertical="center"/>
    </xf>
    <xf numFmtId="0" fontId="0" fillId="0" borderId="0" xfId="0"/>
    <xf numFmtId="0" fontId="7" fillId="2" borderId="0" xfId="0" applyFont="1" applyFill="1"/>
    <xf numFmtId="0" fontId="7" fillId="2" borderId="0" xfId="0" applyFont="1" applyFill="1" applyAlignment="1">
      <alignment horizontal="right"/>
    </xf>
    <xf numFmtId="0" fontId="27" fillId="2" borderId="0" xfId="0" applyFont="1" applyFill="1" applyAlignment="1">
      <alignment vertical="top"/>
    </xf>
    <xf numFmtId="0" fontId="27" fillId="2" borderId="0" xfId="0" applyFont="1" applyFill="1" applyAlignment="1">
      <alignment vertical="top" wrapText="1"/>
    </xf>
    <xf numFmtId="0" fontId="27" fillId="2" borderId="0" xfId="0" applyFont="1" applyFill="1" applyAlignment="1">
      <alignment horizontal="left" vertical="top" wrapText="1" indent="1"/>
    </xf>
    <xf numFmtId="0" fontId="7" fillId="0" borderId="0" xfId="0" applyFont="1"/>
    <xf numFmtId="0" fontId="7" fillId="0" borderId="0" xfId="0" applyFont="1" applyAlignment="1">
      <alignment horizontal="right"/>
    </xf>
    <xf numFmtId="0" fontId="0" fillId="0" borderId="0" xfId="0" applyFont="1" applyAlignment="1">
      <alignment horizontal="right"/>
    </xf>
    <xf numFmtId="0" fontId="7" fillId="0" borderId="14" xfId="0" applyFont="1" applyBorder="1" applyAlignment="1">
      <alignment horizontal="center"/>
    </xf>
    <xf numFmtId="0" fontId="28" fillId="0" borderId="0" xfId="0" applyFont="1"/>
    <xf numFmtId="0" fontId="29" fillId="6" borderId="0" xfId="0" applyFont="1" applyFill="1" applyBorder="1" applyAlignment="1">
      <alignment horizontal="left" vertical="center"/>
    </xf>
    <xf numFmtId="0" fontId="7" fillId="6" borderId="0" xfId="0" applyFont="1" applyFill="1" applyBorder="1" applyAlignment="1">
      <alignment vertical="center"/>
    </xf>
    <xf numFmtId="0" fontId="7" fillId="6" borderId="0" xfId="0" applyFont="1" applyFill="1" applyBorder="1" applyAlignment="1">
      <alignment horizontal="center" vertical="center"/>
    </xf>
    <xf numFmtId="167" fontId="27" fillId="6" borderId="0" xfId="0" applyNumberFormat="1" applyFont="1" applyFill="1" applyBorder="1" applyAlignment="1">
      <alignment horizontal="right" vertical="center"/>
    </xf>
    <xf numFmtId="0" fontId="0" fillId="0" borderId="0" xfId="0" applyAlignment="1">
      <alignment vertical="center"/>
    </xf>
    <xf numFmtId="0" fontId="7" fillId="3" borderId="15" xfId="0" applyFont="1" applyFill="1" applyBorder="1" applyAlignment="1">
      <alignment horizontal="left" vertical="center"/>
    </xf>
    <xf numFmtId="0" fontId="7" fillId="3" borderId="15" xfId="0" applyFont="1" applyFill="1" applyBorder="1" applyAlignment="1">
      <alignment horizontal="center" vertical="center"/>
    </xf>
    <xf numFmtId="167" fontId="27" fillId="3" borderId="15" xfId="0" applyNumberFormat="1" applyFont="1" applyFill="1" applyBorder="1" applyAlignment="1">
      <alignment horizontal="center" vertical="center"/>
    </xf>
    <xf numFmtId="0" fontId="7" fillId="0" borderId="0" xfId="0" applyFont="1" applyAlignment="1">
      <alignment horizontal="center"/>
    </xf>
    <xf numFmtId="167" fontId="27" fillId="2" borderId="0" xfId="0" applyNumberFormat="1" applyFont="1" applyFill="1" applyAlignment="1">
      <alignment horizontal="right"/>
    </xf>
    <xf numFmtId="14" fontId="27" fillId="2" borderId="0" xfId="0" applyNumberFormat="1" applyFont="1" applyFill="1" applyAlignment="1">
      <alignment horizontal="right"/>
    </xf>
    <xf numFmtId="0" fontId="2" fillId="0" borderId="0" xfId="0" applyFont="1" applyFill="1"/>
    <xf numFmtId="0" fontId="30" fillId="0" borderId="0" xfId="0" applyFont="1" applyAlignment="1"/>
    <xf numFmtId="0" fontId="0" fillId="0" borderId="0" xfId="0" applyFill="1"/>
    <xf numFmtId="0" fontId="0" fillId="0" borderId="0" xfId="0" applyFont="1" applyFill="1"/>
    <xf numFmtId="0" fontId="27" fillId="0" borderId="0" xfId="0" applyFont="1" applyAlignment="1">
      <alignment horizontal="right"/>
    </xf>
    <xf numFmtId="167" fontId="27" fillId="6" borderId="0" xfId="0" applyNumberFormat="1" applyFont="1" applyFill="1" applyBorder="1" applyAlignment="1">
      <alignment horizontal="left" vertical="center"/>
    </xf>
    <xf numFmtId="0" fontId="0" fillId="0" borderId="0" xfId="0" applyFont="1"/>
    <xf numFmtId="0" fontId="0" fillId="0" borderId="0" xfId="0" applyAlignment="1">
      <alignment horizontal="right"/>
    </xf>
    <xf numFmtId="0" fontId="0" fillId="0" borderId="0" xfId="0" applyFont="1" applyAlignment="1">
      <alignment horizontal="center"/>
    </xf>
    <xf numFmtId="0" fontId="2" fillId="2" borderId="0" xfId="0" applyFont="1" applyFill="1" applyAlignment="1">
      <alignment horizontal="right" vertical="center"/>
    </xf>
    <xf numFmtId="0" fontId="27" fillId="2" borderId="0" xfId="0" applyFont="1" applyFill="1" applyAlignment="1">
      <alignment horizontal="right" vertical="center"/>
    </xf>
    <xf numFmtId="0" fontId="11" fillId="2" borderId="0" xfId="0" applyFont="1" applyFill="1" applyAlignment="1">
      <alignment horizontal="left" vertical="center"/>
    </xf>
    <xf numFmtId="0" fontId="1" fillId="2" borderId="0" xfId="0" applyFont="1" applyFill="1"/>
    <xf numFmtId="0" fontId="3" fillId="2" borderId="0" xfId="0" applyFont="1" applyFill="1" applyAlignment="1">
      <alignment horizontal="right"/>
    </xf>
    <xf numFmtId="0" fontId="3" fillId="2" borderId="0" xfId="0" applyFont="1" applyFill="1" applyAlignment="1">
      <alignment horizontal="right" vertical="center"/>
    </xf>
    <xf numFmtId="0" fontId="7" fillId="3" borderId="15" xfId="0" applyFont="1" applyFill="1" applyBorder="1" applyAlignment="1">
      <alignment horizontal="center" vertical="center" shrinkToFit="1"/>
    </xf>
    <xf numFmtId="0" fontId="33" fillId="2" borderId="0" xfId="1" applyFill="1" applyAlignment="1" applyProtection="1">
      <alignment horizontal="right" indent="1"/>
    </xf>
    <xf numFmtId="0" fontId="35" fillId="0" borderId="0" xfId="0" applyFont="1"/>
    <xf numFmtId="0" fontId="23" fillId="5" borderId="0" xfId="0" applyFont="1" applyFill="1"/>
    <xf numFmtId="0" fontId="24" fillId="5" borderId="0" xfId="0" applyFont="1" applyFill="1" applyAlignment="1">
      <alignment horizontal="left" vertical="center"/>
    </xf>
    <xf numFmtId="0" fontId="26" fillId="5" borderId="0" xfId="0" applyFont="1" applyFill="1" applyAlignment="1">
      <alignment horizontal="right" vertical="center"/>
    </xf>
    <xf numFmtId="0" fontId="0" fillId="0" borderId="0" xfId="0"/>
    <xf numFmtId="0" fontId="7" fillId="2" borderId="0" xfId="0" applyFont="1" applyFill="1"/>
    <xf numFmtId="0" fontId="7" fillId="2" borderId="0" xfId="0" applyFont="1" applyFill="1" applyAlignment="1">
      <alignment horizontal="right"/>
    </xf>
    <xf numFmtId="0" fontId="27" fillId="2" borderId="0" xfId="0" applyFont="1" applyFill="1" applyAlignment="1">
      <alignment vertical="top"/>
    </xf>
    <xf numFmtId="0" fontId="27" fillId="2" borderId="0" xfId="0" applyFont="1" applyFill="1" applyAlignment="1">
      <alignment vertical="top" wrapText="1"/>
    </xf>
    <xf numFmtId="0" fontId="27" fillId="2" borderId="0" xfId="0" applyFont="1" applyFill="1" applyAlignment="1">
      <alignment horizontal="left" vertical="top" wrapText="1" indent="1"/>
    </xf>
    <xf numFmtId="0" fontId="7" fillId="0" borderId="0" xfId="0" applyFont="1"/>
    <xf numFmtId="0" fontId="7" fillId="0" borderId="0" xfId="0" applyFont="1" applyAlignment="1">
      <alignment horizontal="right"/>
    </xf>
    <xf numFmtId="0" fontId="0" fillId="0" borderId="0" xfId="0" applyFont="1"/>
    <xf numFmtId="0" fontId="7" fillId="0" borderId="0" xfId="0" applyFont="1" applyAlignment="1">
      <alignment horizontal="center"/>
    </xf>
    <xf numFmtId="0" fontId="7" fillId="0" borderId="14" xfId="0" applyFont="1" applyBorder="1" applyAlignment="1">
      <alignment horizontal="center"/>
    </xf>
    <xf numFmtId="0" fontId="29" fillId="6" borderId="0" xfId="0" applyFont="1" applyFill="1" applyBorder="1" applyAlignment="1">
      <alignment horizontal="left" vertical="center"/>
    </xf>
    <xf numFmtId="0" fontId="29" fillId="6" borderId="0" xfId="0" applyFont="1" applyFill="1" applyBorder="1" applyAlignment="1">
      <alignment horizontal="center" vertical="center"/>
    </xf>
    <xf numFmtId="167" fontId="27" fillId="6" borderId="0" xfId="0" applyNumberFormat="1" applyFont="1" applyFill="1" applyBorder="1" applyAlignment="1">
      <alignment horizontal="right" vertical="center"/>
    </xf>
    <xf numFmtId="0" fontId="0" fillId="0" borderId="0" xfId="0" applyAlignment="1">
      <alignment vertical="center"/>
    </xf>
    <xf numFmtId="168" fontId="0" fillId="0" borderId="0" xfId="0" applyNumberFormat="1"/>
    <xf numFmtId="14" fontId="0" fillId="0" borderId="0" xfId="0" applyNumberFormat="1" applyAlignment="1">
      <alignment horizontal="center"/>
    </xf>
    <xf numFmtId="0" fontId="29" fillId="6" borderId="0" xfId="0" applyFont="1" applyFill="1" applyBorder="1" applyAlignment="1">
      <alignment horizontal="right" vertical="center"/>
    </xf>
    <xf numFmtId="0" fontId="0" fillId="0" borderId="0" xfId="0" applyAlignment="1">
      <alignment horizontal="left"/>
    </xf>
    <xf numFmtId="0" fontId="34" fillId="0" borderId="0" xfId="0" applyFont="1"/>
    <xf numFmtId="0" fontId="36" fillId="0" borderId="5" xfId="0" applyFont="1" applyFill="1" applyBorder="1" applyAlignment="1">
      <alignment horizontal="left" indent="1"/>
    </xf>
    <xf numFmtId="0" fontId="37" fillId="0" borderId="8" xfId="0" applyFont="1" applyFill="1" applyBorder="1"/>
    <xf numFmtId="0" fontId="8" fillId="0" borderId="2" xfId="0" applyNumberFormat="1" applyFont="1" applyFill="1" applyBorder="1" applyAlignment="1">
      <alignment horizontal="left" vertical="center" shrinkToFit="1"/>
    </xf>
    <xf numFmtId="0" fontId="38" fillId="7" borderId="16" xfId="0" applyFont="1" applyFill="1" applyBorder="1" applyAlignment="1">
      <alignment horizontal="left" vertical="center" indent="1"/>
    </xf>
    <xf numFmtId="0" fontId="38" fillId="7" borderId="16" xfId="0" applyFont="1" applyFill="1" applyBorder="1" applyAlignment="1">
      <alignment horizontal="left" vertical="center"/>
    </xf>
    <xf numFmtId="0" fontId="39" fillId="7" borderId="16" xfId="0" applyFont="1" applyFill="1" applyBorder="1" applyAlignment="1">
      <alignment vertical="center"/>
    </xf>
    <xf numFmtId="0" fontId="0" fillId="0" borderId="0" xfId="0"/>
    <xf numFmtId="0" fontId="7" fillId="8" borderId="0" xfId="0" applyFont="1" applyFill="1"/>
    <xf numFmtId="0" fontId="6" fillId="8" borderId="0" xfId="0" applyFont="1" applyFill="1" applyAlignment="1">
      <alignment horizontal="left" wrapText="1" indent="1"/>
    </xf>
    <xf numFmtId="0" fontId="21" fillId="8" borderId="0" xfId="0" applyFont="1" applyFill="1"/>
    <xf numFmtId="0" fontId="6" fillId="8" borderId="0" xfId="0" applyFont="1" applyFill="1"/>
    <xf numFmtId="0" fontId="33" fillId="8" borderId="0" xfId="1" applyFill="1" applyAlignment="1" applyProtection="1">
      <alignment horizontal="left" wrapText="1"/>
    </xf>
    <xf numFmtId="0" fontId="6" fillId="8" borderId="0" xfId="0" applyFont="1" applyFill="1" applyAlignment="1">
      <alignment horizontal="left" wrapText="1"/>
    </xf>
    <xf numFmtId="0" fontId="5" fillId="8" borderId="0" xfId="0" applyFont="1" applyFill="1" applyAlignment="1">
      <alignment horizontal="left" wrapText="1"/>
    </xf>
    <xf numFmtId="0" fontId="12" fillId="8" borderId="0" xfId="1" applyFont="1" applyFill="1" applyAlignment="1" applyProtection="1">
      <alignment horizontal="left" wrapText="1"/>
    </xf>
    <xf numFmtId="0" fontId="6" fillId="8" borderId="0" xfId="0" applyFont="1" applyFill="1" applyAlignment="1">
      <alignment horizontal="left"/>
    </xf>
    <xf numFmtId="0" fontId="40" fillId="8" borderId="0" xfId="0" applyFont="1" applyFill="1" applyAlignment="1">
      <alignment horizontal="left" wrapText="1"/>
    </xf>
    <xf numFmtId="0" fontId="7" fillId="0" borderId="0" xfId="0" applyFont="1"/>
    <xf numFmtId="0" fontId="38" fillId="7" borderId="16" xfId="0" applyFont="1" applyFill="1" applyBorder="1" applyAlignment="1">
      <alignment horizontal="left" vertical="center"/>
    </xf>
    <xf numFmtId="0" fontId="41" fillId="9" borderId="0" xfId="0" applyFont="1" applyFill="1" applyAlignment="1">
      <alignment vertical="center"/>
    </xf>
    <xf numFmtId="0" fontId="43" fillId="9" borderId="0" xfId="0" applyFont="1" applyFill="1" applyAlignment="1">
      <alignment vertical="center"/>
    </xf>
    <xf numFmtId="0" fontId="33" fillId="0" borderId="0" xfId="1" applyAlignment="1" applyProtection="1">
      <alignment horizontal="left" vertical="top"/>
    </xf>
    <xf numFmtId="0" fontId="44" fillId="0" borderId="0" xfId="0" applyFont="1" applyAlignment="1">
      <alignment horizontal="right" vertical="center"/>
    </xf>
    <xf numFmtId="0" fontId="38" fillId="7" borderId="16" xfId="0" applyFont="1" applyFill="1" applyBorder="1" applyAlignment="1">
      <alignment horizontal="left" vertical="top"/>
    </xf>
    <xf numFmtId="0" fontId="0" fillId="0" borderId="0" xfId="0" applyAlignment="1">
      <alignment vertical="top"/>
    </xf>
    <xf numFmtId="0" fontId="6" fillId="0" borderId="12" xfId="0" applyFont="1" applyBorder="1" applyAlignment="1">
      <alignment horizontal="left" vertical="top" wrapText="1"/>
    </xf>
    <xf numFmtId="0" fontId="42" fillId="9" borderId="0" xfId="0" applyFont="1" applyFill="1" applyAlignment="1">
      <alignment vertical="top"/>
    </xf>
    <xf numFmtId="0" fontId="21" fillId="0" borderId="11" xfId="0" applyFont="1" applyBorder="1" applyAlignment="1">
      <alignment horizontal="left" vertical="top" wrapText="1"/>
    </xf>
    <xf numFmtId="0" fontId="7" fillId="0" borderId="11" xfId="0" applyFont="1" applyBorder="1" applyAlignment="1">
      <alignment vertical="top"/>
    </xf>
    <xf numFmtId="0" fontId="0" fillId="0" borderId="11" xfId="0" applyFont="1" applyBorder="1" applyAlignment="1">
      <alignment vertical="top"/>
    </xf>
    <xf numFmtId="0" fontId="29" fillId="0" borderId="11" xfId="0" applyFont="1" applyBorder="1" applyAlignment="1">
      <alignment horizontal="left" vertical="top" wrapText="1"/>
    </xf>
    <xf numFmtId="0" fontId="7" fillId="0" borderId="0" xfId="0" applyFont="1" applyAlignment="1">
      <alignment vertical="top"/>
    </xf>
    <xf numFmtId="0" fontId="45" fillId="0" borderId="0" xfId="0" applyFont="1"/>
    <xf numFmtId="0" fontId="41" fillId="9" borderId="0" xfId="0" applyFont="1" applyFill="1" applyAlignment="1">
      <alignment vertical="center"/>
    </xf>
    <xf numFmtId="0" fontId="42" fillId="9" borderId="0" xfId="0" applyFont="1" applyFill="1" applyAlignment="1">
      <alignment vertical="center"/>
    </xf>
    <xf numFmtId="0" fontId="43" fillId="9" borderId="0" xfId="0" applyFont="1" applyFill="1" applyAlignment="1">
      <alignment vertical="center"/>
    </xf>
    <xf numFmtId="0" fontId="7" fillId="0" borderId="0" xfId="0" applyFont="1"/>
    <xf numFmtId="0" fontId="46" fillId="0" borderId="0" xfId="1" applyFont="1" applyAlignment="1" applyProtection="1">
      <alignment horizontal="left"/>
    </xf>
    <xf numFmtId="0" fontId="21" fillId="0" borderId="0" xfId="0" applyFont="1"/>
    <xf numFmtId="167" fontId="27" fillId="3" borderId="0" xfId="0" applyNumberFormat="1" applyFont="1" applyFill="1" applyAlignment="1">
      <alignment horizontal="right"/>
    </xf>
    <xf numFmtId="0" fontId="19" fillId="0" borderId="3"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166" fontId="13" fillId="4" borderId="9" xfId="0" applyNumberFormat="1" applyFont="1" applyFill="1" applyBorder="1" applyAlignment="1">
      <alignment horizontal="center" vertical="center"/>
    </xf>
    <xf numFmtId="166" fontId="13" fillId="4" borderId="10" xfId="0" applyNumberFormat="1" applyFont="1" applyFill="1" applyBorder="1" applyAlignment="1">
      <alignment horizontal="center" vertical="center"/>
    </xf>
    <xf numFmtId="0" fontId="20" fillId="0" borderId="3" xfId="0" applyFont="1" applyFill="1" applyBorder="1" applyAlignment="1">
      <alignment horizontal="center"/>
    </xf>
    <xf numFmtId="0" fontId="20" fillId="0" borderId="0" xfId="0" applyFont="1" applyFill="1" applyBorder="1" applyAlignment="1">
      <alignment horizontal="center"/>
    </xf>
    <xf numFmtId="0" fontId="20" fillId="0" borderId="4" xfId="0" applyFont="1" applyFill="1" applyBorder="1" applyAlignment="1">
      <alignment horizontal="center"/>
    </xf>
    <xf numFmtId="0" fontId="18" fillId="0" borderId="3" xfId="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18" fillId="0" borderId="4" xfId="1" applyFont="1" applyFill="1" applyBorder="1" applyAlignment="1" applyProtection="1">
      <alignment horizontal="center" vertical="center"/>
    </xf>
    <xf numFmtId="0" fontId="8" fillId="0" borderId="3" xfId="0" applyNumberFormat="1" applyFont="1" applyFill="1" applyBorder="1" applyAlignment="1">
      <alignment horizontal="left" vertical="center" shrinkToFit="1"/>
    </xf>
    <xf numFmtId="0" fontId="8" fillId="0" borderId="4" xfId="0" applyNumberFormat="1" applyFont="1" applyFill="1" applyBorder="1" applyAlignment="1">
      <alignment horizontal="left" vertical="center" shrinkToFit="1"/>
    </xf>
    <xf numFmtId="165" fontId="15" fillId="0" borderId="0" xfId="0" applyNumberFormat="1" applyFont="1" applyFill="1" applyBorder="1" applyAlignment="1">
      <alignment horizontal="center" vertical="center"/>
    </xf>
    <xf numFmtId="0" fontId="16" fillId="0" borderId="5" xfId="0" applyNumberFormat="1" applyFont="1" applyFill="1" applyBorder="1" applyAlignment="1">
      <alignment horizontal="right" vertical="center" shrinkToFit="1"/>
    </xf>
    <xf numFmtId="0" fontId="16" fillId="0" borderId="6" xfId="0" applyNumberFormat="1" applyFont="1" applyFill="1" applyBorder="1" applyAlignment="1">
      <alignment horizontal="right" vertical="center" shrinkToFit="1"/>
    </xf>
  </cellXfs>
  <cellStyles count="2">
    <cellStyle name="Hyperlink" xfId="1" builtinId="8" customBuiltin="1"/>
    <cellStyle name="Normal" xfId="0" builtinId="0"/>
  </cellStyles>
  <dxfs count="8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763057</xdr:colOff>
      <xdr:row>0</xdr:row>
      <xdr:rowOff>0</xdr:rowOff>
    </xdr:from>
    <xdr:to>
      <xdr:col>13</xdr:col>
      <xdr:colOff>819150</xdr:colOff>
      <xdr:row>0</xdr:row>
      <xdr:rowOff>291227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78157" y="0"/>
          <a:ext cx="1294343" cy="291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91440</xdr:colOff>
      <xdr:row>0</xdr:row>
      <xdr:rowOff>7620</xdr:rowOff>
    </xdr:from>
    <xdr:to>
      <xdr:col>10</xdr:col>
      <xdr:colOff>30480</xdr:colOff>
      <xdr:row>0</xdr:row>
      <xdr:rowOff>335280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22620" y="7620"/>
          <a:ext cx="1310640" cy="327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9525</xdr:rowOff>
    </xdr:from>
    <xdr:to>
      <xdr:col>0</xdr:col>
      <xdr:colOff>1276347</xdr:colOff>
      <xdr:row>0</xdr:row>
      <xdr:rowOff>328613</xdr:rowOff>
    </xdr:to>
    <xdr:pic>
      <xdr:nvPicPr>
        <xdr:cNvPr id="2" name="Picture 1">
          <a:extLst>
            <a:ext uri="{FF2B5EF4-FFF2-40B4-BE49-F238E27FC236}">
              <a16:creationId xmlns:a16="http://schemas.microsoft.com/office/drawing/2014/main" id="{9522832C-090C-40D7-9919-C254F91396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9525"/>
          <a:ext cx="1247772" cy="319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3" name="Picture 2">
          <a:extLst>
            <a:ext uri="{FF2B5EF4-FFF2-40B4-BE49-F238E27FC236}">
              <a16:creationId xmlns:a16="http://schemas.microsoft.com/office/drawing/2014/main" id="{6BD832EE-D935-4392-8BCA-0167BDF7C0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633E5C4A-7711-4143-9932-DE7C680331C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Vertex42">
  <a:themeElements>
    <a:clrScheme name="Vertex42 - Calendar Stickers">
      <a:dk1>
        <a:sysClr val="windowText" lastClr="000000"/>
      </a:dk1>
      <a:lt1>
        <a:sysClr val="window" lastClr="FFFFFF"/>
      </a:lt1>
      <a:dk2>
        <a:srgbClr val="3464AB"/>
      </a:dk2>
      <a:lt2>
        <a:srgbClr val="D5D5D5"/>
      </a:lt2>
      <a:accent1>
        <a:srgbClr val="3464AB"/>
      </a:accent1>
      <a:accent2>
        <a:srgbClr val="736AB0"/>
      </a:accent2>
      <a:accent3>
        <a:srgbClr val="50BEE3"/>
      </a:accent3>
      <a:accent4>
        <a:srgbClr val="4DBA69"/>
      </a:accent4>
      <a:accent5>
        <a:srgbClr val="FAA61F"/>
      </a:accent5>
      <a:accent6>
        <a:srgbClr val="EE4543"/>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calendar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vertex42.com/calendar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vertex42.com/calendar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vertex42.com/calendars/"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s://www.vertex42.com/calendars/calendar-with-holidays.html" TargetMode="External"/><Relationship Id="rId2" Type="http://schemas.openxmlformats.org/officeDocument/2006/relationships/hyperlink" Target="https://www.vertex42.com/calendars/moon-phase-calendar.html" TargetMode="External"/><Relationship Id="rId1" Type="http://schemas.openxmlformats.org/officeDocument/2006/relationships/hyperlink" Target="https://www.vertex42.com/calendars/calendar-with-holidays.html" TargetMode="External"/><Relationship Id="rId5" Type="http://schemas.openxmlformats.org/officeDocument/2006/relationships/drawing" Target="../drawings/drawing4.xm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3.png"/><Relationship Id="rId4"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vertex42.com/calendar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vertex42.com/calendar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vertex42.com/calendar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vertex42.com/calendar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vertex42.com/calendar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vertex42.com/calendar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vertex42.com/calendar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vertex42.com/calenda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70"/>
  <sheetViews>
    <sheetView showGridLines="0" tabSelected="1" zoomScaleNormal="100" workbookViewId="0">
      <selection activeCell="B2" sqref="B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1" width="4.85546875" customWidth="1"/>
    <col min="12" max="12" width="13.7109375" customWidth="1"/>
    <col min="13" max="13" width="4.85546875" customWidth="1"/>
    <col min="14" max="14" width="13.7109375" customWidth="1"/>
    <col min="15" max="15" width="3.5703125" customWidth="1"/>
  </cols>
  <sheetData>
    <row r="1" spans="1:14" ht="24.75" customHeight="1" x14ac:dyDescent="0.2">
      <c r="A1" s="69" t="s">
        <v>120</v>
      </c>
      <c r="B1" s="70"/>
      <c r="C1" s="70"/>
      <c r="D1" s="8"/>
      <c r="E1" s="8"/>
      <c r="F1" s="70"/>
      <c r="G1" s="70"/>
      <c r="H1" s="70"/>
      <c r="I1" s="70"/>
      <c r="J1" s="8"/>
      <c r="K1" s="71"/>
      <c r="L1" s="8"/>
      <c r="M1" s="72"/>
      <c r="N1" s="67"/>
    </row>
    <row r="2" spans="1:14" x14ac:dyDescent="0.2">
      <c r="A2" s="68" t="s">
        <v>7</v>
      </c>
      <c r="B2" s="28">
        <v>2022</v>
      </c>
      <c r="C2" s="8"/>
      <c r="D2" s="8"/>
      <c r="E2" s="68" t="s">
        <v>84</v>
      </c>
      <c r="F2" s="28">
        <v>1</v>
      </c>
      <c r="G2" s="27"/>
      <c r="H2" s="27"/>
      <c r="I2" s="68" t="s">
        <v>8</v>
      </c>
      <c r="J2" s="28">
        <v>1</v>
      </c>
      <c r="K2" s="29" t="s">
        <v>0</v>
      </c>
      <c r="L2" s="29"/>
      <c r="M2" s="30"/>
      <c r="N2" s="31" t="s">
        <v>136</v>
      </c>
    </row>
    <row r="3" spans="1:14" x14ac:dyDescent="0.2">
      <c r="A3" s="8"/>
      <c r="B3" s="8"/>
      <c r="C3" s="8"/>
      <c r="D3" s="8"/>
      <c r="E3" s="8"/>
      <c r="F3" s="8"/>
      <c r="G3" s="8"/>
      <c r="H3" s="8"/>
      <c r="I3" s="8"/>
      <c r="J3" s="8"/>
      <c r="K3" s="8"/>
      <c r="L3" s="8"/>
      <c r="M3" s="8"/>
      <c r="N3" s="74" t="s">
        <v>94</v>
      </c>
    </row>
    <row r="4" spans="1:14" s="4" customFormat="1" ht="59.25" x14ac:dyDescent="0.2">
      <c r="A4" s="152" t="str">
        <f>UPPER(TEXT(B5,"mmmm yyyy"))</f>
        <v>JANUARY 2022</v>
      </c>
      <c r="B4" s="152"/>
      <c r="C4" s="152"/>
      <c r="D4" s="152"/>
      <c r="E4" s="152"/>
      <c r="F4" s="152"/>
      <c r="G4" s="152"/>
      <c r="H4" s="152"/>
      <c r="I4" s="152"/>
      <c r="J4" s="152"/>
      <c r="K4" s="152"/>
      <c r="L4" s="152"/>
      <c r="M4" s="152"/>
      <c r="N4" s="152"/>
    </row>
    <row r="5" spans="1:14" s="3" customFormat="1" ht="11.25" hidden="1" x14ac:dyDescent="0.2">
      <c r="A5" s="3" t="s">
        <v>1</v>
      </c>
      <c r="B5" s="21">
        <f>DATE(B2,F2,1)</f>
        <v>44562</v>
      </c>
    </row>
    <row r="6" spans="1:14" s="4" customFormat="1" ht="18" customHeight="1" x14ac:dyDescent="0.2">
      <c r="A6" s="142">
        <f>A13</f>
        <v>44563</v>
      </c>
      <c r="B6" s="143"/>
      <c r="C6" s="142">
        <f>C13</f>
        <v>44564</v>
      </c>
      <c r="D6" s="143"/>
      <c r="E6" s="142">
        <f>E13</f>
        <v>44565</v>
      </c>
      <c r="F6" s="143"/>
      <c r="G6" s="142">
        <f>G13</f>
        <v>44566</v>
      </c>
      <c r="H6" s="143"/>
      <c r="I6" s="142">
        <f>I13</f>
        <v>44567</v>
      </c>
      <c r="J6" s="143"/>
      <c r="K6" s="142">
        <f>K13</f>
        <v>44568</v>
      </c>
      <c r="L6" s="143"/>
      <c r="M6" s="142">
        <f>M13</f>
        <v>44569</v>
      </c>
      <c r="N6" s="143"/>
    </row>
    <row r="7" spans="1:14" s="4" customFormat="1" ht="15.75" customHeight="1" x14ac:dyDescent="0.2">
      <c r="A7" s="20" t="str">
        <f>IF(WEEKDAY($B$5,1)=startday,$B$5,"")</f>
        <v/>
      </c>
      <c r="B7" s="101" t="str">
        <f>IF(ISERROR(MATCH(A7,Events!$G:$G,0)),"",INDEX(Events!$A:$A,MATCH(A7,Events!$G:$G,0)))</f>
        <v/>
      </c>
      <c r="C7" s="20" t="str">
        <f>IF(A7="",IF(WEEKDAY($B$5,1)=MOD(startday,7)+1,$B$5,""),A7+1)</f>
        <v/>
      </c>
      <c r="D7" s="101" t="str">
        <f>IF(ISERROR(MATCH(C7,Events!$G:$G,0)),"",INDEX(Events!$A:$A,MATCH(C7,Events!$G:$G,0)))</f>
        <v/>
      </c>
      <c r="E7" s="20" t="str">
        <f>IF(C7="",IF(WEEKDAY($B$5,1)=MOD(startday+1,7)+1,$B$5,""),C7+1)</f>
        <v/>
      </c>
      <c r="F7" s="101" t="str">
        <f>IF(ISERROR(MATCH(E7,Events!$G:$G,0)),"",INDEX(Events!$A:$A,MATCH(E7,Events!$G:$G,0)))</f>
        <v/>
      </c>
      <c r="G7" s="20" t="str">
        <f>IF(E7="",IF(WEEKDAY($B$5,1)=MOD(startday+2,7)+1,$B$5,""),E7+1)</f>
        <v/>
      </c>
      <c r="H7" s="101" t="str">
        <f>IF(ISERROR(MATCH(G7,Events!$G:$G,0)),"",INDEX(Events!$A:$A,MATCH(G7,Events!$G:$G,0)))</f>
        <v/>
      </c>
      <c r="I7" s="20" t="str">
        <f>IF(G7="",IF(WEEKDAY($B$5,1)=MOD(startday+3,7)+1,$B$5,""),G7+1)</f>
        <v/>
      </c>
      <c r="J7" s="101" t="str">
        <f>IF(ISERROR(MATCH(I7,Events!$G:$G,0)),"",INDEX(Events!$A:$A,MATCH(I7,Events!$G:$G,0)))</f>
        <v/>
      </c>
      <c r="K7" s="20" t="str">
        <f>IF(I7="",IF(WEEKDAY($B$5,1)=MOD(startday+4,7)+1,$B$5,""),I7+1)</f>
        <v/>
      </c>
      <c r="L7" s="101" t="str">
        <f>IF(ISERROR(MATCH(K7,Events!$G:$G,0)),"",INDEX(Events!$A:$A,MATCH(K7,Events!$G:$G,0)))</f>
        <v/>
      </c>
      <c r="M7" s="20">
        <f>IF(K7="",IF(WEEKDAY($B$5,1)=MOD(startday+5,7)+1,$B$5,""),K7+1)</f>
        <v>44562</v>
      </c>
      <c r="N7" s="101" t="str">
        <f>IF(ISERROR(MATCH(M7,Events!$G:$G,0)),"",INDEX(Events!$A:$A,MATCH(M7,Events!$G:$G,0)))</f>
        <v>New Year's Day</v>
      </c>
    </row>
    <row r="8" spans="1:14" s="4" customFormat="1" ht="13.5" customHeight="1" x14ac:dyDescent="0.2">
      <c r="A8" s="150" t="str">
        <f ca="1">IF(ISERROR(MATCH(A7,Events!$H:$H,0)),"",INDEX(Events!$A:$A,MATCH(A7,Events!$H:$H,0)))</f>
        <v/>
      </c>
      <c r="B8" s="151" t="str">
        <f ca="1">IFERROR(INDEX(Events!#REF!,MATCH(A8,Events!A:A,0)),"")</f>
        <v/>
      </c>
      <c r="C8" s="150" t="str">
        <f ca="1">IF(ISERROR(MATCH(C7,Events!$H:$H,0)),"",INDEX(Events!$A:$A,MATCH(C7,Events!$H:$H,0)))</f>
        <v/>
      </c>
      <c r="D8" s="151" t="str">
        <f ca="1">IFERROR(INDEX(Events!#REF!,MATCH(C8,Events!C:C,0)),"")</f>
        <v/>
      </c>
      <c r="E8" s="150" t="str">
        <f ca="1">IF(ISERROR(MATCH(E7,Events!$H:$H,0)),"",INDEX(Events!$A:$A,MATCH(E7,Events!$H:$H,0)))</f>
        <v/>
      </c>
      <c r="F8" s="151" t="str">
        <f ca="1">IFERROR(INDEX(Events!#REF!,MATCH(E8,Events!E:E,0)),"")</f>
        <v/>
      </c>
      <c r="G8" s="150" t="str">
        <f ca="1">IF(ISERROR(MATCH(G7,Events!$H:$H,0)),"",INDEX(Events!$A:$A,MATCH(G7,Events!$H:$H,0)))</f>
        <v/>
      </c>
      <c r="H8" s="151" t="str">
        <f ca="1">IFERROR(INDEX(Events!#REF!,MATCH(G8,Events!G:G,0)),"")</f>
        <v/>
      </c>
      <c r="I8" s="150" t="str">
        <f ca="1">IF(ISERROR(MATCH(I7,Events!$H:$H,0)),"",INDEX(Events!$A:$A,MATCH(I7,Events!$H:$H,0)))</f>
        <v/>
      </c>
      <c r="J8" s="151" t="str">
        <f ca="1">IFERROR(INDEX(Events!#REF!,MATCH(I8,Events!I:I,0)),"")</f>
        <v/>
      </c>
      <c r="K8" s="150" t="str">
        <f ca="1">IF(ISERROR(MATCH(K7,Events!$H:$H,0)),"",INDEX(Events!$A:$A,MATCH(K7,Events!$H:$H,0)))</f>
        <v/>
      </c>
      <c r="L8" s="151" t="str">
        <f ca="1">IFERROR(INDEX(Events!#REF!,MATCH(K8,Events!K:K,0)),"")</f>
        <v/>
      </c>
      <c r="M8" s="150" t="str">
        <f ca="1">IF(ISERROR(MATCH(M7,Events!$H:$H,0)),"",INDEX(Events!$A:$A,MATCH(M7,Events!$H:$H,0)))</f>
        <v/>
      </c>
      <c r="N8" s="151" t="str">
        <f ca="1">IFERROR(INDEX(Events!#REF!,MATCH(M8,Events!M:M,0)),"")</f>
        <v/>
      </c>
    </row>
    <row r="9" spans="1:14" s="4" customFormat="1" ht="13.5" customHeight="1" x14ac:dyDescent="0.2">
      <c r="A9" s="150" t="str">
        <f ca="1">IF(ISERROR(MATCH(A7,Events!$I:$I,0)),"",INDEX(Events!$A:$A,MATCH(A7,Events!$I:$I,0)))</f>
        <v/>
      </c>
      <c r="B9" s="151"/>
      <c r="C9" s="150" t="str">
        <f ca="1">IF(ISERROR(MATCH(C7,Events!$I:$I,0)),"",INDEX(Events!$A:$A,MATCH(C7,Events!$I:$I,0)))</f>
        <v/>
      </c>
      <c r="D9" s="151"/>
      <c r="E9" s="150" t="str">
        <f ca="1">IF(ISERROR(MATCH(E7,Events!$I:$I,0)),"",INDEX(Events!$A:$A,MATCH(E7,Events!$I:$I,0)))</f>
        <v/>
      </c>
      <c r="F9" s="151"/>
      <c r="G9" s="150" t="str">
        <f ca="1">IF(ISERROR(MATCH(G7,Events!$I:$I,0)),"",INDEX(Events!$A:$A,MATCH(G7,Events!$I:$I,0)))</f>
        <v/>
      </c>
      <c r="H9" s="151"/>
      <c r="I9" s="150" t="str">
        <f ca="1">IF(ISERROR(MATCH(I7,Events!$I:$I,0)),"",INDEX(Events!$A:$A,MATCH(I7,Events!$I:$I,0)))</f>
        <v/>
      </c>
      <c r="J9" s="151"/>
      <c r="K9" s="150" t="str">
        <f ca="1">IF(ISERROR(MATCH(K7,Events!$I:$I,0)),"",INDEX(Events!$A:$A,MATCH(K7,Events!$I:$I,0)))</f>
        <v/>
      </c>
      <c r="L9" s="151"/>
      <c r="M9" s="150" t="str">
        <f ca="1">IF(ISERROR(MATCH(M7,Events!$I:$I,0)),"",INDEX(Events!$A:$A,MATCH(M7,Events!$I:$I,0)))</f>
        <v/>
      </c>
      <c r="N9" s="151"/>
    </row>
    <row r="10" spans="1:14" s="4" customFormat="1" ht="13.5" customHeight="1" x14ac:dyDescent="0.2">
      <c r="A10" s="150" t="str">
        <f ca="1">IF(ISERROR(MATCH(A7,Events!$J:$J,0)),"",INDEX(Events!$A:$A,MATCH(A7,Events!$J:$J,0)))</f>
        <v/>
      </c>
      <c r="B10" s="151"/>
      <c r="C10" s="150" t="str">
        <f ca="1">IF(ISERROR(MATCH(C7,Events!$J:$J,0)),"",INDEX(Events!$A:$A,MATCH(C7,Events!$J:$J,0)))</f>
        <v/>
      </c>
      <c r="D10" s="151"/>
      <c r="E10" s="150" t="str">
        <f ca="1">IF(ISERROR(MATCH(E7,Events!$J:$J,0)),"",INDEX(Events!$A:$A,MATCH(E7,Events!$J:$J,0)))</f>
        <v/>
      </c>
      <c r="F10" s="151"/>
      <c r="G10" s="150" t="str">
        <f ca="1">IF(ISERROR(MATCH(G7,Events!$J:$J,0)),"",INDEX(Events!$A:$A,MATCH(G7,Events!$J:$J,0)))</f>
        <v/>
      </c>
      <c r="H10" s="151"/>
      <c r="I10" s="150" t="str">
        <f ca="1">IF(ISERROR(MATCH(I7,Events!$J:$J,0)),"",INDEX(Events!$A:$A,MATCH(I7,Events!$J:$J,0)))</f>
        <v/>
      </c>
      <c r="J10" s="151"/>
      <c r="K10" s="150" t="str">
        <f ca="1">IF(ISERROR(MATCH(K7,Events!$J:$J,0)),"",INDEX(Events!$A:$A,MATCH(K7,Events!$J:$J,0)))</f>
        <v/>
      </c>
      <c r="L10" s="151"/>
      <c r="M10" s="150" t="str">
        <f ca="1">IF(ISERROR(MATCH(M7,Events!$J:$J,0)),"",INDEX(Events!$A:$A,MATCH(M7,Events!$J:$J,0)))</f>
        <v/>
      </c>
      <c r="N10" s="151"/>
    </row>
    <row r="11" spans="1:14" s="4" customFormat="1" ht="13.5" customHeight="1" x14ac:dyDescent="0.2">
      <c r="A11" s="150" t="str">
        <f ca="1">IF(ISERROR(MATCH(A7,Events!$K:$K,0)),"",INDEX(Events!$A:$A,MATCH(A7,Events!$K:$K,0)))</f>
        <v/>
      </c>
      <c r="B11" s="151"/>
      <c r="C11" s="150" t="str">
        <f ca="1">IF(ISERROR(MATCH(C7,Events!$K:$K,0)),"",INDEX(Events!$A:$A,MATCH(C7,Events!$K:$K,0)))</f>
        <v/>
      </c>
      <c r="D11" s="151"/>
      <c r="E11" s="150" t="str">
        <f ca="1">IF(ISERROR(MATCH(E7,Events!$K:$K,0)),"",INDEX(Events!$A:$A,MATCH(E7,Events!$K:$K,0)))</f>
        <v/>
      </c>
      <c r="F11" s="151"/>
      <c r="G11" s="150" t="str">
        <f ca="1">IF(ISERROR(MATCH(G7,Events!$K:$K,0)),"",INDEX(Events!$A:$A,MATCH(G7,Events!$K:$K,0)))</f>
        <v/>
      </c>
      <c r="H11" s="151"/>
      <c r="I11" s="150" t="str">
        <f ca="1">IF(ISERROR(MATCH(I7,Events!$K:$K,0)),"",INDEX(Events!$A:$A,MATCH(I7,Events!$K:$K,0)))</f>
        <v/>
      </c>
      <c r="J11" s="151"/>
      <c r="K11" s="150" t="str">
        <f ca="1">IF(ISERROR(MATCH(K7,Events!$K:$K,0)),"",INDEX(Events!$A:$A,MATCH(K7,Events!$K:$K,0)))</f>
        <v/>
      </c>
      <c r="L11" s="151"/>
      <c r="M11" s="150" t="str">
        <f ca="1">IF(ISERROR(MATCH(M7,Events!$K:$K,0)),"",INDEX(Events!$A:$A,MATCH(M7,Events!$K:$K,0)))</f>
        <v/>
      </c>
      <c r="N11" s="151"/>
    </row>
    <row r="12" spans="1:14" s="5" customFormat="1" ht="13.5" customHeight="1" x14ac:dyDescent="0.2">
      <c r="A12" s="153" t="str">
        <f>IF(ISERROR(MATCH(A7,Moon!$D:$D,0)),"",INDEX(Moon!$E:$E,MATCH(A7,Moon!$D:$D,0)))</f>
        <v/>
      </c>
      <c r="B12" s="154"/>
      <c r="C12" s="153" t="str">
        <f>IF(ISERROR(MATCH(C7,Moon!$D:$D,0)),"",INDEX(Moon!$E:$E,MATCH(C7,Moon!$D:$D,0)))</f>
        <v/>
      </c>
      <c r="D12" s="154"/>
      <c r="E12" s="153" t="str">
        <f>IF(ISERROR(MATCH(E7,Moon!$D:$D,0)),"",INDEX(Moon!$E:$E,MATCH(E7,Moon!$D:$D,0)))</f>
        <v/>
      </c>
      <c r="F12" s="154"/>
      <c r="G12" s="153" t="str">
        <f>IF(ISERROR(MATCH(G7,Moon!$D:$D,0)),"",INDEX(Moon!$E:$E,MATCH(G7,Moon!$D:$D,0)))</f>
        <v/>
      </c>
      <c r="H12" s="154"/>
      <c r="I12" s="153" t="str">
        <f>IF(ISERROR(MATCH(I7,Moon!$D:$D,0)),"",INDEX(Moon!$E:$E,MATCH(I7,Moon!$D:$D,0)))</f>
        <v/>
      </c>
      <c r="J12" s="154"/>
      <c r="K12" s="153" t="str">
        <f>IF(ISERROR(MATCH(K7,Moon!$D:$D,0)),"",INDEX(Moon!$E:$E,MATCH(K7,Moon!$D:$D,0)))</f>
        <v/>
      </c>
      <c r="L12" s="154"/>
      <c r="M12" s="153" t="str">
        <f>IF(ISERROR(MATCH(M7,Moon!$D:$D,0)),"",INDEX(Moon!$E:$E,MATCH(M7,Moon!$D:$D,0)))</f>
        <v/>
      </c>
      <c r="N12" s="154"/>
    </row>
    <row r="13" spans="1:14" s="4" customFormat="1" ht="15.75" customHeight="1" x14ac:dyDescent="0.2">
      <c r="A13" s="20">
        <f>IF(M7="","",IF(MONTH(M7+1)&lt;&gt;MONTH(M7),"",M7+1))</f>
        <v>44563</v>
      </c>
      <c r="B13" s="101" t="str">
        <f>IF(ISERROR(MATCH(A13,Events!$G:$G,0)),"",INDEX(Events!$A:$A,MATCH(A13,Events!$G:$G,0)))</f>
        <v/>
      </c>
      <c r="C13" s="20">
        <f>IF(A13="","",IF(MONTH(A13+1)&lt;&gt;MONTH(A13),"",A13+1))</f>
        <v>44564</v>
      </c>
      <c r="D13" s="101" t="str">
        <f>IF(ISERROR(MATCH(C13,Events!$G:$G,0)),"",INDEX(Events!$A:$A,MATCH(C13,Events!$G:$G,0)))</f>
        <v/>
      </c>
      <c r="E13" s="20">
        <f>IF(C13="","",IF(MONTH(C13+1)&lt;&gt;MONTH(C13),"",C13+1))</f>
        <v>44565</v>
      </c>
      <c r="F13" s="101" t="str">
        <f>IF(ISERROR(MATCH(E13,Events!$G:$G,0)),"",INDEX(Events!$A:$A,MATCH(E13,Events!$G:$G,0)))</f>
        <v/>
      </c>
      <c r="G13" s="20">
        <f>IF(E13="","",IF(MONTH(E13+1)&lt;&gt;MONTH(E13),"",E13+1))</f>
        <v>44566</v>
      </c>
      <c r="H13" s="101" t="str">
        <f>IF(ISERROR(MATCH(G13,Events!$G:$G,0)),"",INDEX(Events!$A:$A,MATCH(G13,Events!$G:$G,0)))</f>
        <v/>
      </c>
      <c r="I13" s="20">
        <f>IF(G13="","",IF(MONTH(G13+1)&lt;&gt;MONTH(G13),"",G13+1))</f>
        <v>44567</v>
      </c>
      <c r="J13" s="101" t="str">
        <f>IF(ISERROR(MATCH(I13,Events!$G:$G,0)),"",INDEX(Events!$A:$A,MATCH(I13,Events!$G:$G,0)))</f>
        <v/>
      </c>
      <c r="K13" s="20">
        <f>IF(I13="","",IF(MONTH(I13+1)&lt;&gt;MONTH(I13),"",I13+1))</f>
        <v>44568</v>
      </c>
      <c r="L13" s="101" t="str">
        <f>IF(ISERROR(MATCH(K13,Events!$G:$G,0)),"",INDEX(Events!$A:$A,MATCH(K13,Events!$G:$G,0)))</f>
        <v/>
      </c>
      <c r="M13" s="20">
        <f>IF(K13="","",IF(MONTH(K13+1)&lt;&gt;MONTH(K13),"",K13+1))</f>
        <v>44569</v>
      </c>
      <c r="N13" s="101" t="str">
        <f>IF(ISERROR(MATCH(M13,Events!$G:$G,0)),"",INDEX(Events!$A:$A,MATCH(M13,Events!$G:$G,0)))</f>
        <v/>
      </c>
    </row>
    <row r="14" spans="1:14" s="4" customFormat="1" ht="13.5" customHeight="1" x14ac:dyDescent="0.2">
      <c r="A14" s="150" t="str">
        <f ca="1">IF(ISERROR(MATCH(A13,Events!$H:$H,0)),"",INDEX(Events!$A:$A,MATCH(A13,Events!$H:$H,0)))</f>
        <v/>
      </c>
      <c r="B14" s="151" t="str">
        <f ca="1">IFERROR(INDEX(Events!#REF!,MATCH(A14,Events!A:A,0)),"")</f>
        <v/>
      </c>
      <c r="C14" s="150" t="str">
        <f ca="1">IF(ISERROR(MATCH(C13,Events!$H:$H,0)),"",INDEX(Events!$A:$A,MATCH(C13,Events!$H:$H,0)))</f>
        <v/>
      </c>
      <c r="D14" s="151" t="str">
        <f ca="1">IFERROR(INDEX(Events!#REF!,MATCH(C14,Events!C:C,0)),"")</f>
        <v/>
      </c>
      <c r="E14" s="150" t="str">
        <f ca="1">IF(ISERROR(MATCH(E13,Events!$H:$H,0)),"",INDEX(Events!$A:$A,MATCH(E13,Events!$H:$H,0)))</f>
        <v/>
      </c>
      <c r="F14" s="151" t="str">
        <f ca="1">IFERROR(INDEX(Events!#REF!,MATCH(E14,Events!E:E,0)),"")</f>
        <v/>
      </c>
      <c r="G14" s="150" t="str">
        <f ca="1">IF(ISERROR(MATCH(G13,Events!$H:$H,0)),"",INDEX(Events!$A:$A,MATCH(G13,Events!$H:$H,0)))</f>
        <v/>
      </c>
      <c r="H14" s="151" t="str">
        <f ca="1">IFERROR(INDEX(Events!#REF!,MATCH(G14,Events!G:G,0)),"")</f>
        <v/>
      </c>
      <c r="I14" s="150" t="str">
        <f ca="1">IF(ISERROR(MATCH(I13,Events!$H:$H,0)),"",INDEX(Events!$A:$A,MATCH(I13,Events!$H:$H,0)))</f>
        <v/>
      </c>
      <c r="J14" s="151" t="str">
        <f ca="1">IFERROR(INDEX(Events!#REF!,MATCH(I14,Events!I:I,0)),"")</f>
        <v/>
      </c>
      <c r="K14" s="150" t="str">
        <f ca="1">IF(ISERROR(MATCH(K13,Events!$H:$H,0)),"",INDEX(Events!$A:$A,MATCH(K13,Events!$H:$H,0)))</f>
        <v/>
      </c>
      <c r="L14" s="151" t="str">
        <f ca="1">IFERROR(INDEX(Events!#REF!,MATCH(K14,Events!K:K,0)),"")</f>
        <v/>
      </c>
      <c r="M14" s="150" t="str">
        <f ca="1">IF(ISERROR(MATCH(M13,Events!$H:$H,0)),"",INDEX(Events!$A:$A,MATCH(M13,Events!$H:$H,0)))</f>
        <v/>
      </c>
      <c r="N14" s="151" t="str">
        <f ca="1">IFERROR(INDEX(Events!#REF!,MATCH(M14,Events!M:M,0)),"")</f>
        <v/>
      </c>
    </row>
    <row r="15" spans="1:14" s="4" customFormat="1" ht="13.5" customHeight="1" x14ac:dyDescent="0.2">
      <c r="A15" s="150" t="str">
        <f ca="1">IF(ISERROR(MATCH(A13,Events!$I:$I,0)),"",INDEX(Events!$A:$A,MATCH(A13,Events!$I:$I,0)))</f>
        <v/>
      </c>
      <c r="B15" s="151"/>
      <c r="C15" s="150" t="str">
        <f ca="1">IF(ISERROR(MATCH(C13,Events!$I:$I,0)),"",INDEX(Events!$A:$A,MATCH(C13,Events!$I:$I,0)))</f>
        <v/>
      </c>
      <c r="D15" s="151"/>
      <c r="E15" s="150" t="str">
        <f ca="1">IF(ISERROR(MATCH(E13,Events!$I:$I,0)),"",INDEX(Events!$A:$A,MATCH(E13,Events!$I:$I,0)))</f>
        <v/>
      </c>
      <c r="F15" s="151"/>
      <c r="G15" s="150" t="str">
        <f ca="1">IF(ISERROR(MATCH(G13,Events!$I:$I,0)),"",INDEX(Events!$A:$A,MATCH(G13,Events!$I:$I,0)))</f>
        <v/>
      </c>
      <c r="H15" s="151"/>
      <c r="I15" s="150" t="str">
        <f ca="1">IF(ISERROR(MATCH(I13,Events!$I:$I,0)),"",INDEX(Events!$A:$A,MATCH(I13,Events!$I:$I,0)))</f>
        <v/>
      </c>
      <c r="J15" s="151"/>
      <c r="K15" s="150" t="str">
        <f ca="1">IF(ISERROR(MATCH(K13,Events!$I:$I,0)),"",INDEX(Events!$A:$A,MATCH(K13,Events!$I:$I,0)))</f>
        <v/>
      </c>
      <c r="L15" s="151"/>
      <c r="M15" s="150" t="str">
        <f ca="1">IF(ISERROR(MATCH(M13,Events!$I:$I,0)),"",INDEX(Events!$A:$A,MATCH(M13,Events!$I:$I,0)))</f>
        <v/>
      </c>
      <c r="N15" s="151"/>
    </row>
    <row r="16" spans="1:14" s="4" customFormat="1" ht="13.5" customHeight="1" x14ac:dyDescent="0.2">
      <c r="A16" s="150" t="str">
        <f ca="1">IF(ISERROR(MATCH(A13,Events!$J:$J,0)),"",INDEX(Events!$A:$A,MATCH(A13,Events!$J:$J,0)))</f>
        <v/>
      </c>
      <c r="B16" s="151"/>
      <c r="C16" s="150" t="str">
        <f ca="1">IF(ISERROR(MATCH(C13,Events!$J:$J,0)),"",INDEX(Events!$A:$A,MATCH(C13,Events!$J:$J,0)))</f>
        <v/>
      </c>
      <c r="D16" s="151"/>
      <c r="E16" s="150" t="str">
        <f ca="1">IF(ISERROR(MATCH(E13,Events!$J:$J,0)),"",INDEX(Events!$A:$A,MATCH(E13,Events!$J:$J,0)))</f>
        <v/>
      </c>
      <c r="F16" s="151"/>
      <c r="G16" s="150" t="str">
        <f ca="1">IF(ISERROR(MATCH(G13,Events!$J:$J,0)),"",INDEX(Events!$A:$A,MATCH(G13,Events!$J:$J,0)))</f>
        <v/>
      </c>
      <c r="H16" s="151"/>
      <c r="I16" s="150" t="str">
        <f ca="1">IF(ISERROR(MATCH(I13,Events!$J:$J,0)),"",INDEX(Events!$A:$A,MATCH(I13,Events!$J:$J,0)))</f>
        <v/>
      </c>
      <c r="J16" s="151"/>
      <c r="K16" s="150" t="str">
        <f ca="1">IF(ISERROR(MATCH(K13,Events!$J:$J,0)),"",INDEX(Events!$A:$A,MATCH(K13,Events!$J:$J,0)))</f>
        <v/>
      </c>
      <c r="L16" s="151"/>
      <c r="M16" s="150" t="str">
        <f ca="1">IF(ISERROR(MATCH(M13,Events!$J:$J,0)),"",INDEX(Events!$A:$A,MATCH(M13,Events!$J:$J,0)))</f>
        <v/>
      </c>
      <c r="N16" s="151"/>
    </row>
    <row r="17" spans="1:14" s="4" customFormat="1" ht="13.5" customHeight="1" x14ac:dyDescent="0.2">
      <c r="A17" s="150" t="str">
        <f ca="1">IF(ISERROR(MATCH(A13,Events!$K:$K,0)),"",INDEX(Events!$A:$A,MATCH(A13,Events!$K:$K,0)))</f>
        <v/>
      </c>
      <c r="B17" s="151"/>
      <c r="C17" s="150" t="str">
        <f ca="1">IF(ISERROR(MATCH(C13,Events!$K:$K,0)),"",INDEX(Events!$A:$A,MATCH(C13,Events!$K:$K,0)))</f>
        <v/>
      </c>
      <c r="D17" s="151"/>
      <c r="E17" s="150" t="str">
        <f ca="1">IF(ISERROR(MATCH(E13,Events!$K:$K,0)),"",INDEX(Events!$A:$A,MATCH(E13,Events!$K:$K,0)))</f>
        <v/>
      </c>
      <c r="F17" s="151"/>
      <c r="G17" s="150" t="str">
        <f ca="1">IF(ISERROR(MATCH(G13,Events!$K:$K,0)),"",INDEX(Events!$A:$A,MATCH(G13,Events!$K:$K,0)))</f>
        <v/>
      </c>
      <c r="H17" s="151"/>
      <c r="I17" s="150" t="str">
        <f ca="1">IF(ISERROR(MATCH(I13,Events!$K:$K,0)),"",INDEX(Events!$A:$A,MATCH(I13,Events!$K:$K,0)))</f>
        <v/>
      </c>
      <c r="J17" s="151"/>
      <c r="K17" s="150" t="str">
        <f ca="1">IF(ISERROR(MATCH(K13,Events!$K:$K,0)),"",INDEX(Events!$A:$A,MATCH(K13,Events!$K:$K,0)))</f>
        <v/>
      </c>
      <c r="L17" s="151"/>
      <c r="M17" s="150" t="str">
        <f ca="1">IF(ISERROR(MATCH(M13,Events!$K:$K,0)),"",INDEX(Events!$A:$A,MATCH(M13,Events!$K:$K,0)))</f>
        <v/>
      </c>
      <c r="N17" s="151"/>
    </row>
    <row r="18" spans="1:14" s="5" customFormat="1" ht="13.5" customHeight="1" x14ac:dyDescent="0.2">
      <c r="A18" s="153" t="str">
        <f>IF(ISERROR(MATCH(A13,Moon!$D:$D,0)),"",INDEX(Moon!$E:$E,MATCH(A13,Moon!$D:$D,0)))</f>
        <v>New 🌑 11:33am</v>
      </c>
      <c r="B18" s="154"/>
      <c r="C18" s="153" t="str">
        <f>IF(ISERROR(MATCH(C13,Moon!$D:$D,0)),"",INDEX(Moon!$E:$E,MATCH(C13,Moon!$D:$D,0)))</f>
        <v/>
      </c>
      <c r="D18" s="154"/>
      <c r="E18" s="153" t="str">
        <f>IF(ISERROR(MATCH(E13,Moon!$D:$D,0)),"",INDEX(Moon!$E:$E,MATCH(E13,Moon!$D:$D,0)))</f>
        <v/>
      </c>
      <c r="F18" s="154"/>
      <c r="G18" s="153" t="str">
        <f>IF(ISERROR(MATCH(G13,Moon!$D:$D,0)),"",INDEX(Moon!$E:$E,MATCH(G13,Moon!$D:$D,0)))</f>
        <v/>
      </c>
      <c r="H18" s="154"/>
      <c r="I18" s="153" t="str">
        <f>IF(ISERROR(MATCH(I13,Moon!$D:$D,0)),"",INDEX(Moon!$E:$E,MATCH(I13,Moon!$D:$D,0)))</f>
        <v/>
      </c>
      <c r="J18" s="154"/>
      <c r="K18" s="153" t="str">
        <f>IF(ISERROR(MATCH(K13,Moon!$D:$D,0)),"",INDEX(Moon!$E:$E,MATCH(K13,Moon!$D:$D,0)))</f>
        <v/>
      </c>
      <c r="L18" s="154"/>
      <c r="M18" s="153" t="str">
        <f>IF(ISERROR(MATCH(M13,Moon!$D:$D,0)),"",INDEX(Moon!$E:$E,MATCH(M13,Moon!$D:$D,0)))</f>
        <v/>
      </c>
      <c r="N18" s="154"/>
    </row>
    <row r="19" spans="1:14" s="4" customFormat="1" ht="15.75" customHeight="1" x14ac:dyDescent="0.2">
      <c r="A19" s="20">
        <f>IF(M13="","",IF(MONTH(M13+1)&lt;&gt;MONTH(M13),"",M13+1))</f>
        <v>44570</v>
      </c>
      <c r="B19" s="101" t="str">
        <f>IF(ISERROR(MATCH(A19,Events!$G:$G,0)),"",INDEX(Events!$A:$A,MATCH(A19,Events!$G:$G,0)))</f>
        <v/>
      </c>
      <c r="C19" s="20">
        <f>IF(A19="","",IF(MONTH(A19+1)&lt;&gt;MONTH(A19),"",A19+1))</f>
        <v>44571</v>
      </c>
      <c r="D19" s="101" t="str">
        <f>IF(ISERROR(MATCH(C19,Events!$G:$G,0)),"",INDEX(Events!$A:$A,MATCH(C19,Events!$G:$G,0)))</f>
        <v/>
      </c>
      <c r="E19" s="20">
        <f>IF(C19="","",IF(MONTH(C19+1)&lt;&gt;MONTH(C19),"",C19+1))</f>
        <v>44572</v>
      </c>
      <c r="F19" s="101" t="str">
        <f>IF(ISERROR(MATCH(E19,Events!$G:$G,0)),"",INDEX(Events!$A:$A,MATCH(E19,Events!$G:$G,0)))</f>
        <v/>
      </c>
      <c r="G19" s="20">
        <f>IF(E19="","",IF(MONTH(E19+1)&lt;&gt;MONTH(E19),"",E19+1))</f>
        <v>44573</v>
      </c>
      <c r="H19" s="101" t="str">
        <f>IF(ISERROR(MATCH(G19,Events!$G:$G,0)),"",INDEX(Events!$A:$A,MATCH(G19,Events!$G:$G,0)))</f>
        <v/>
      </c>
      <c r="I19" s="20">
        <f>IF(G19="","",IF(MONTH(G19+1)&lt;&gt;MONTH(G19),"",G19+1))</f>
        <v>44574</v>
      </c>
      <c r="J19" s="101" t="str">
        <f>IF(ISERROR(MATCH(I19,Events!$G:$G,0)),"",INDEX(Events!$A:$A,MATCH(I19,Events!$G:$G,0)))</f>
        <v/>
      </c>
      <c r="K19" s="20">
        <f>IF(I19="","",IF(MONTH(I19+1)&lt;&gt;MONTH(I19),"",I19+1))</f>
        <v>44575</v>
      </c>
      <c r="L19" s="101" t="str">
        <f>IF(ISERROR(MATCH(K19,Events!$G:$G,0)),"",INDEX(Events!$A:$A,MATCH(K19,Events!$G:$G,0)))</f>
        <v/>
      </c>
      <c r="M19" s="20">
        <f>IF(K19="","",IF(MONTH(K19+1)&lt;&gt;MONTH(K19),"",K19+1))</f>
        <v>44576</v>
      </c>
      <c r="N19" s="101" t="str">
        <f>IF(ISERROR(MATCH(M19,Events!$G:$G,0)),"",INDEX(Events!$A:$A,MATCH(M19,Events!$G:$G,0)))</f>
        <v/>
      </c>
    </row>
    <row r="20" spans="1:14" s="4" customFormat="1" ht="13.5" customHeight="1" x14ac:dyDescent="0.2">
      <c r="A20" s="150" t="str">
        <f ca="1">IF(ISERROR(MATCH(A19,Events!$H:$H,0)),"",INDEX(Events!$A:$A,MATCH(A19,Events!$H:$H,0)))</f>
        <v/>
      </c>
      <c r="B20" s="151" t="str">
        <f ca="1">IFERROR(INDEX(Events!#REF!,MATCH(A20,Events!A:A,0)),"")</f>
        <v/>
      </c>
      <c r="C20" s="150" t="str">
        <f ca="1">IF(ISERROR(MATCH(C19,Events!$H:$H,0)),"",INDEX(Events!$A:$A,MATCH(C19,Events!$H:$H,0)))</f>
        <v/>
      </c>
      <c r="D20" s="151" t="str">
        <f ca="1">IFERROR(INDEX(Events!#REF!,MATCH(C20,Events!C:C,0)),"")</f>
        <v/>
      </c>
      <c r="E20" s="150" t="str">
        <f ca="1">IF(ISERROR(MATCH(E19,Events!$H:$H,0)),"",INDEX(Events!$A:$A,MATCH(E19,Events!$H:$H,0)))</f>
        <v/>
      </c>
      <c r="F20" s="151" t="str">
        <f ca="1">IFERROR(INDEX(Events!#REF!,MATCH(E20,Events!E:E,0)),"")</f>
        <v/>
      </c>
      <c r="G20" s="150" t="str">
        <f ca="1">IF(ISERROR(MATCH(G19,Events!$H:$H,0)),"",INDEX(Events!$A:$A,MATCH(G19,Events!$H:$H,0)))</f>
        <v/>
      </c>
      <c r="H20" s="151" t="str">
        <f ca="1">IFERROR(INDEX(Events!#REF!,MATCH(G20,Events!G:G,0)),"")</f>
        <v/>
      </c>
      <c r="I20" s="150" t="str">
        <f ca="1">IF(ISERROR(MATCH(I19,Events!$H:$H,0)),"",INDEX(Events!$A:$A,MATCH(I19,Events!$H:$H,0)))</f>
        <v/>
      </c>
      <c r="J20" s="151" t="str">
        <f ca="1">IFERROR(INDEX(Events!#REF!,MATCH(I20,Events!I:I,0)),"")</f>
        <v/>
      </c>
      <c r="K20" s="150" t="str">
        <f ca="1">IF(ISERROR(MATCH(K19,Events!$H:$H,0)),"",INDEX(Events!$A:$A,MATCH(K19,Events!$H:$H,0)))</f>
        <v/>
      </c>
      <c r="L20" s="151" t="str">
        <f ca="1">IFERROR(INDEX(Events!#REF!,MATCH(K20,Events!K:K,0)),"")</f>
        <v/>
      </c>
      <c r="M20" s="150" t="str">
        <f ca="1">IF(ISERROR(MATCH(M19,Events!$H:$H,0)),"",INDEX(Events!$A:$A,MATCH(M19,Events!$H:$H,0)))</f>
        <v/>
      </c>
      <c r="N20" s="151" t="str">
        <f ca="1">IFERROR(INDEX(Events!#REF!,MATCH(M20,Events!M:M,0)),"")</f>
        <v/>
      </c>
    </row>
    <row r="21" spans="1:14" s="4" customFormat="1" ht="13.5" customHeight="1" x14ac:dyDescent="0.2">
      <c r="A21" s="150" t="str">
        <f ca="1">IF(ISERROR(MATCH(A19,Events!$I:$I,0)),"",INDEX(Events!$A:$A,MATCH(A19,Events!$I:$I,0)))</f>
        <v/>
      </c>
      <c r="B21" s="151"/>
      <c r="C21" s="150" t="str">
        <f ca="1">IF(ISERROR(MATCH(C19,Events!$I:$I,0)),"",INDEX(Events!$A:$A,MATCH(C19,Events!$I:$I,0)))</f>
        <v/>
      </c>
      <c r="D21" s="151"/>
      <c r="E21" s="150" t="str">
        <f ca="1">IF(ISERROR(MATCH(E19,Events!$I:$I,0)),"",INDEX(Events!$A:$A,MATCH(E19,Events!$I:$I,0)))</f>
        <v/>
      </c>
      <c r="F21" s="151"/>
      <c r="G21" s="150" t="str">
        <f ca="1">IF(ISERROR(MATCH(G19,Events!$I:$I,0)),"",INDEX(Events!$A:$A,MATCH(G19,Events!$I:$I,0)))</f>
        <v/>
      </c>
      <c r="H21" s="151"/>
      <c r="I21" s="150" t="str">
        <f ca="1">IF(ISERROR(MATCH(I19,Events!$I:$I,0)),"",INDEX(Events!$A:$A,MATCH(I19,Events!$I:$I,0)))</f>
        <v/>
      </c>
      <c r="J21" s="151"/>
      <c r="K21" s="150" t="str">
        <f ca="1">IF(ISERROR(MATCH(K19,Events!$I:$I,0)),"",INDEX(Events!$A:$A,MATCH(K19,Events!$I:$I,0)))</f>
        <v/>
      </c>
      <c r="L21" s="151"/>
      <c r="M21" s="150" t="str">
        <f ca="1">IF(ISERROR(MATCH(M19,Events!$I:$I,0)),"",INDEX(Events!$A:$A,MATCH(M19,Events!$I:$I,0)))</f>
        <v/>
      </c>
      <c r="N21" s="151"/>
    </row>
    <row r="22" spans="1:14" s="4" customFormat="1" ht="13.5" customHeight="1" x14ac:dyDescent="0.2">
      <c r="A22" s="150" t="str">
        <f ca="1">IF(ISERROR(MATCH(A19,Events!$J:$J,0)),"",INDEX(Events!$A:$A,MATCH(A19,Events!$J:$J,0)))</f>
        <v/>
      </c>
      <c r="B22" s="151"/>
      <c r="C22" s="150" t="str">
        <f ca="1">IF(ISERROR(MATCH(C19,Events!$J:$J,0)),"",INDEX(Events!$A:$A,MATCH(C19,Events!$J:$J,0)))</f>
        <v/>
      </c>
      <c r="D22" s="151"/>
      <c r="E22" s="150" t="str">
        <f ca="1">IF(ISERROR(MATCH(E19,Events!$J:$J,0)),"",INDEX(Events!$A:$A,MATCH(E19,Events!$J:$J,0)))</f>
        <v/>
      </c>
      <c r="F22" s="151"/>
      <c r="G22" s="150" t="str">
        <f ca="1">IF(ISERROR(MATCH(G19,Events!$J:$J,0)),"",INDEX(Events!$A:$A,MATCH(G19,Events!$J:$J,0)))</f>
        <v/>
      </c>
      <c r="H22" s="151"/>
      <c r="I22" s="150" t="str">
        <f ca="1">IF(ISERROR(MATCH(I19,Events!$J:$J,0)),"",INDEX(Events!$A:$A,MATCH(I19,Events!$J:$J,0)))</f>
        <v/>
      </c>
      <c r="J22" s="151"/>
      <c r="K22" s="150" t="str">
        <f ca="1">IF(ISERROR(MATCH(K19,Events!$J:$J,0)),"",INDEX(Events!$A:$A,MATCH(K19,Events!$J:$J,0)))</f>
        <v/>
      </c>
      <c r="L22" s="151"/>
      <c r="M22" s="150" t="str">
        <f ca="1">IF(ISERROR(MATCH(M19,Events!$J:$J,0)),"",INDEX(Events!$A:$A,MATCH(M19,Events!$J:$J,0)))</f>
        <v/>
      </c>
      <c r="N22" s="151"/>
    </row>
    <row r="23" spans="1:14" s="4" customFormat="1" ht="13.5" customHeight="1" x14ac:dyDescent="0.2">
      <c r="A23" s="150" t="str">
        <f ca="1">IF(ISERROR(MATCH(A19,Events!$K:$K,0)),"",INDEX(Events!$A:$A,MATCH(A19,Events!$K:$K,0)))</f>
        <v/>
      </c>
      <c r="B23" s="151"/>
      <c r="C23" s="150" t="str">
        <f ca="1">IF(ISERROR(MATCH(C19,Events!$K:$K,0)),"",INDEX(Events!$A:$A,MATCH(C19,Events!$K:$K,0)))</f>
        <v/>
      </c>
      <c r="D23" s="151"/>
      <c r="E23" s="150" t="str">
        <f ca="1">IF(ISERROR(MATCH(E19,Events!$K:$K,0)),"",INDEX(Events!$A:$A,MATCH(E19,Events!$K:$K,0)))</f>
        <v/>
      </c>
      <c r="F23" s="151"/>
      <c r="G23" s="150" t="str">
        <f ca="1">IF(ISERROR(MATCH(G19,Events!$K:$K,0)),"",INDEX(Events!$A:$A,MATCH(G19,Events!$K:$K,0)))</f>
        <v/>
      </c>
      <c r="H23" s="151"/>
      <c r="I23" s="150" t="str">
        <f ca="1">IF(ISERROR(MATCH(I19,Events!$K:$K,0)),"",INDEX(Events!$A:$A,MATCH(I19,Events!$K:$K,0)))</f>
        <v/>
      </c>
      <c r="J23" s="151"/>
      <c r="K23" s="150" t="str">
        <f ca="1">IF(ISERROR(MATCH(K19,Events!$K:$K,0)),"",INDEX(Events!$A:$A,MATCH(K19,Events!$K:$K,0)))</f>
        <v/>
      </c>
      <c r="L23" s="151"/>
      <c r="M23" s="150" t="str">
        <f ca="1">IF(ISERROR(MATCH(M19,Events!$K:$K,0)),"",INDEX(Events!$A:$A,MATCH(M19,Events!$K:$K,0)))</f>
        <v/>
      </c>
      <c r="N23" s="151"/>
    </row>
    <row r="24" spans="1:14" s="5" customFormat="1" ht="13.5" customHeight="1" x14ac:dyDescent="0.2">
      <c r="A24" s="153" t="str">
        <f>IF(ISERROR(MATCH(A19,Moon!$D:$D,0)),"",INDEX(Moon!$E:$E,MATCH(A19,Moon!$D:$D,0)))</f>
        <v>🌓 11:11am</v>
      </c>
      <c r="B24" s="154"/>
      <c r="C24" s="153" t="str">
        <f>IF(ISERROR(MATCH(C19,Moon!$D:$D,0)),"",INDEX(Moon!$E:$E,MATCH(C19,Moon!$D:$D,0)))</f>
        <v/>
      </c>
      <c r="D24" s="154"/>
      <c r="E24" s="153" t="str">
        <f>IF(ISERROR(MATCH(E19,Moon!$D:$D,0)),"",INDEX(Moon!$E:$E,MATCH(E19,Moon!$D:$D,0)))</f>
        <v/>
      </c>
      <c r="F24" s="154"/>
      <c r="G24" s="153" t="str">
        <f>IF(ISERROR(MATCH(G19,Moon!$D:$D,0)),"",INDEX(Moon!$E:$E,MATCH(G19,Moon!$D:$D,0)))</f>
        <v/>
      </c>
      <c r="H24" s="154"/>
      <c r="I24" s="153" t="str">
        <f>IF(ISERROR(MATCH(I19,Moon!$D:$D,0)),"",INDEX(Moon!$E:$E,MATCH(I19,Moon!$D:$D,0)))</f>
        <v/>
      </c>
      <c r="J24" s="154"/>
      <c r="K24" s="153" t="str">
        <f>IF(ISERROR(MATCH(K19,Moon!$D:$D,0)),"",INDEX(Moon!$E:$E,MATCH(K19,Moon!$D:$D,0)))</f>
        <v/>
      </c>
      <c r="L24" s="154"/>
      <c r="M24" s="153" t="str">
        <f>IF(ISERROR(MATCH(M19,Moon!$D:$D,0)),"",INDEX(Moon!$E:$E,MATCH(M19,Moon!$D:$D,0)))</f>
        <v/>
      </c>
      <c r="N24" s="154"/>
    </row>
    <row r="25" spans="1:14" s="4" customFormat="1" ht="15.75" customHeight="1" x14ac:dyDescent="0.2">
      <c r="A25" s="20">
        <f>IF(M19="","",IF(MONTH(M19+1)&lt;&gt;MONTH(M19),"",M19+1))</f>
        <v>44577</v>
      </c>
      <c r="B25" s="101" t="str">
        <f>IF(ISERROR(MATCH(A25,Events!$G:$G,0)),"",INDEX(Events!$A:$A,MATCH(A25,Events!$G:$G,0)))</f>
        <v/>
      </c>
      <c r="C25" s="20">
        <f>IF(A25="","",IF(MONTH(A25+1)&lt;&gt;MONTH(A25),"",A25+1))</f>
        <v>44578</v>
      </c>
      <c r="D25" s="101" t="str">
        <f>IF(ISERROR(MATCH(C25,Events!$G:$G,0)),"",INDEX(Events!$A:$A,MATCH(C25,Events!$G:$G,0)))</f>
        <v>ML King Day</v>
      </c>
      <c r="E25" s="20">
        <f>IF(C25="","",IF(MONTH(C25+1)&lt;&gt;MONTH(C25),"",C25+1))</f>
        <v>44579</v>
      </c>
      <c r="F25" s="101" t="str">
        <f>IF(ISERROR(MATCH(E25,Events!$G:$G,0)),"",INDEX(Events!$A:$A,MATCH(E25,Events!$G:$G,0)))</f>
        <v/>
      </c>
      <c r="G25" s="20">
        <f>IF(E25="","",IF(MONTH(E25+1)&lt;&gt;MONTH(E25),"",E25+1))</f>
        <v>44580</v>
      </c>
      <c r="H25" s="101" t="str">
        <f>IF(ISERROR(MATCH(G25,Events!$G:$G,0)),"",INDEX(Events!$A:$A,MATCH(G25,Events!$G:$G,0)))</f>
        <v/>
      </c>
      <c r="I25" s="20">
        <f>IF(G25="","",IF(MONTH(G25+1)&lt;&gt;MONTH(G25),"",G25+1))</f>
        <v>44581</v>
      </c>
      <c r="J25" s="101" t="str">
        <f>IF(ISERROR(MATCH(I25,Events!$G:$G,0)),"",INDEX(Events!$A:$A,MATCH(I25,Events!$G:$G,0)))</f>
        <v/>
      </c>
      <c r="K25" s="20">
        <f>IF(I25="","",IF(MONTH(I25+1)&lt;&gt;MONTH(I25),"",I25+1))</f>
        <v>44582</v>
      </c>
      <c r="L25" s="101" t="str">
        <f>IF(ISERROR(MATCH(K25,Events!$G:$G,0)),"",INDEX(Events!$A:$A,MATCH(K25,Events!$G:$G,0)))</f>
        <v/>
      </c>
      <c r="M25" s="20">
        <f>IF(K25="","",IF(MONTH(K25+1)&lt;&gt;MONTH(K25),"",K25+1))</f>
        <v>44583</v>
      </c>
      <c r="N25" s="101" t="str">
        <f>IF(ISERROR(MATCH(M25,Events!$G:$G,0)),"",INDEX(Events!$A:$A,MATCH(M25,Events!$G:$G,0)))</f>
        <v/>
      </c>
    </row>
    <row r="26" spans="1:14" s="4" customFormat="1" ht="13.5" customHeight="1" x14ac:dyDescent="0.2">
      <c r="A26" s="150" t="str">
        <f ca="1">IF(ISERROR(MATCH(A25,Events!$H:$H,0)),"",INDEX(Events!$A:$A,MATCH(A25,Events!$H:$H,0)))</f>
        <v/>
      </c>
      <c r="B26" s="151" t="str">
        <f ca="1">IFERROR(INDEX(Events!#REF!,MATCH(A26,Events!A:A,0)),"")</f>
        <v/>
      </c>
      <c r="C26" s="150" t="str">
        <f ca="1">IF(ISERROR(MATCH(C25,Events!$H:$H,0)),"",INDEX(Events!$A:$A,MATCH(C25,Events!$H:$H,0)))</f>
        <v/>
      </c>
      <c r="D26" s="151" t="str">
        <f ca="1">IFERROR(INDEX(Events!#REF!,MATCH(C26,Events!C:C,0)),"")</f>
        <v/>
      </c>
      <c r="E26" s="150" t="str">
        <f ca="1">IF(ISERROR(MATCH(E25,Events!$H:$H,0)),"",INDEX(Events!$A:$A,MATCH(E25,Events!$H:$H,0)))</f>
        <v/>
      </c>
      <c r="F26" s="151" t="str">
        <f ca="1">IFERROR(INDEX(Events!#REF!,MATCH(E26,Events!E:E,0)),"")</f>
        <v/>
      </c>
      <c r="G26" s="150" t="str">
        <f ca="1">IF(ISERROR(MATCH(G25,Events!$H:$H,0)),"",INDEX(Events!$A:$A,MATCH(G25,Events!$H:$H,0)))</f>
        <v/>
      </c>
      <c r="H26" s="151" t="str">
        <f ca="1">IFERROR(INDEX(Events!#REF!,MATCH(G26,Events!G:G,0)),"")</f>
        <v/>
      </c>
      <c r="I26" s="150" t="str">
        <f ca="1">IF(ISERROR(MATCH(I25,Events!$H:$H,0)),"",INDEX(Events!$A:$A,MATCH(I25,Events!$H:$H,0)))</f>
        <v/>
      </c>
      <c r="J26" s="151" t="str">
        <f ca="1">IFERROR(INDEX(Events!#REF!,MATCH(I26,Events!I:I,0)),"")</f>
        <v/>
      </c>
      <c r="K26" s="150" t="str">
        <f ca="1">IF(ISERROR(MATCH(K25,Events!$H:$H,0)),"",INDEX(Events!$A:$A,MATCH(K25,Events!$H:$H,0)))</f>
        <v/>
      </c>
      <c r="L26" s="151" t="str">
        <f ca="1">IFERROR(INDEX(Events!#REF!,MATCH(K26,Events!K:K,0)),"")</f>
        <v/>
      </c>
      <c r="M26" s="150" t="str">
        <f ca="1">IF(ISERROR(MATCH(M25,Events!$H:$H,0)),"",INDEX(Events!$A:$A,MATCH(M25,Events!$H:$H,0)))</f>
        <v/>
      </c>
      <c r="N26" s="151" t="str">
        <f ca="1">IFERROR(INDEX(Events!#REF!,MATCH(M26,Events!M:M,0)),"")</f>
        <v/>
      </c>
    </row>
    <row r="27" spans="1:14" s="4" customFormat="1" ht="13.5" customHeight="1" x14ac:dyDescent="0.2">
      <c r="A27" s="150" t="str">
        <f ca="1">IF(ISERROR(MATCH(A25,Events!$I:$I,0)),"",INDEX(Events!$A:$A,MATCH(A25,Events!$I:$I,0)))</f>
        <v/>
      </c>
      <c r="B27" s="151"/>
      <c r="C27" s="150" t="str">
        <f ca="1">IF(ISERROR(MATCH(C25,Events!$I:$I,0)),"",INDEX(Events!$A:$A,MATCH(C25,Events!$I:$I,0)))</f>
        <v/>
      </c>
      <c r="D27" s="151"/>
      <c r="E27" s="150" t="str">
        <f ca="1">IF(ISERROR(MATCH(E25,Events!$I:$I,0)),"",INDEX(Events!$A:$A,MATCH(E25,Events!$I:$I,0)))</f>
        <v/>
      </c>
      <c r="F27" s="151"/>
      <c r="G27" s="150" t="str">
        <f ca="1">IF(ISERROR(MATCH(G25,Events!$I:$I,0)),"",INDEX(Events!$A:$A,MATCH(G25,Events!$I:$I,0)))</f>
        <v/>
      </c>
      <c r="H27" s="151"/>
      <c r="I27" s="150" t="str">
        <f ca="1">IF(ISERROR(MATCH(I25,Events!$I:$I,0)),"",INDEX(Events!$A:$A,MATCH(I25,Events!$I:$I,0)))</f>
        <v/>
      </c>
      <c r="J27" s="151"/>
      <c r="K27" s="150" t="str">
        <f ca="1">IF(ISERROR(MATCH(K25,Events!$I:$I,0)),"",INDEX(Events!$A:$A,MATCH(K25,Events!$I:$I,0)))</f>
        <v/>
      </c>
      <c r="L27" s="151"/>
      <c r="M27" s="150" t="str">
        <f ca="1">IF(ISERROR(MATCH(M25,Events!$I:$I,0)),"",INDEX(Events!$A:$A,MATCH(M25,Events!$I:$I,0)))</f>
        <v/>
      </c>
      <c r="N27" s="151"/>
    </row>
    <row r="28" spans="1:14" s="4" customFormat="1" ht="13.5" customHeight="1" x14ac:dyDescent="0.2">
      <c r="A28" s="150" t="str">
        <f ca="1">IF(ISERROR(MATCH(A25,Events!$J:$J,0)),"",INDEX(Events!$A:$A,MATCH(A25,Events!$J:$J,0)))</f>
        <v/>
      </c>
      <c r="B28" s="151"/>
      <c r="C28" s="150" t="str">
        <f ca="1">IF(ISERROR(MATCH(C25,Events!$J:$J,0)),"",INDEX(Events!$A:$A,MATCH(C25,Events!$J:$J,0)))</f>
        <v/>
      </c>
      <c r="D28" s="151"/>
      <c r="E28" s="150" t="str">
        <f ca="1">IF(ISERROR(MATCH(E25,Events!$J:$J,0)),"",INDEX(Events!$A:$A,MATCH(E25,Events!$J:$J,0)))</f>
        <v/>
      </c>
      <c r="F28" s="151"/>
      <c r="G28" s="150" t="str">
        <f ca="1">IF(ISERROR(MATCH(G25,Events!$J:$J,0)),"",INDEX(Events!$A:$A,MATCH(G25,Events!$J:$J,0)))</f>
        <v/>
      </c>
      <c r="H28" s="151"/>
      <c r="I28" s="150" t="str">
        <f ca="1">IF(ISERROR(MATCH(I25,Events!$J:$J,0)),"",INDEX(Events!$A:$A,MATCH(I25,Events!$J:$J,0)))</f>
        <v/>
      </c>
      <c r="J28" s="151"/>
      <c r="K28" s="150" t="str">
        <f ca="1">IF(ISERROR(MATCH(K25,Events!$J:$J,0)),"",INDEX(Events!$A:$A,MATCH(K25,Events!$J:$J,0)))</f>
        <v/>
      </c>
      <c r="L28" s="151"/>
      <c r="M28" s="150" t="str">
        <f ca="1">IF(ISERROR(MATCH(M25,Events!$J:$J,0)),"",INDEX(Events!$A:$A,MATCH(M25,Events!$J:$J,0)))</f>
        <v/>
      </c>
      <c r="N28" s="151"/>
    </row>
    <row r="29" spans="1:14" s="4" customFormat="1" ht="13.5" customHeight="1" x14ac:dyDescent="0.2">
      <c r="A29" s="150" t="str">
        <f ca="1">IF(ISERROR(MATCH(A25,Events!$K:$K,0)),"",INDEX(Events!$A:$A,MATCH(A25,Events!$K:$K,0)))</f>
        <v/>
      </c>
      <c r="B29" s="151"/>
      <c r="C29" s="150" t="str">
        <f ca="1">IF(ISERROR(MATCH(C25,Events!$K:$K,0)),"",INDEX(Events!$A:$A,MATCH(C25,Events!$K:$K,0)))</f>
        <v/>
      </c>
      <c r="D29" s="151"/>
      <c r="E29" s="150" t="str">
        <f ca="1">IF(ISERROR(MATCH(E25,Events!$K:$K,0)),"",INDEX(Events!$A:$A,MATCH(E25,Events!$K:$K,0)))</f>
        <v/>
      </c>
      <c r="F29" s="151"/>
      <c r="G29" s="150" t="str">
        <f ca="1">IF(ISERROR(MATCH(G25,Events!$K:$K,0)),"",INDEX(Events!$A:$A,MATCH(G25,Events!$K:$K,0)))</f>
        <v/>
      </c>
      <c r="H29" s="151"/>
      <c r="I29" s="150" t="str">
        <f ca="1">IF(ISERROR(MATCH(I25,Events!$K:$K,0)),"",INDEX(Events!$A:$A,MATCH(I25,Events!$K:$K,0)))</f>
        <v/>
      </c>
      <c r="J29" s="151"/>
      <c r="K29" s="150" t="str">
        <f ca="1">IF(ISERROR(MATCH(K25,Events!$K:$K,0)),"",INDEX(Events!$A:$A,MATCH(K25,Events!$K:$K,0)))</f>
        <v/>
      </c>
      <c r="L29" s="151"/>
      <c r="M29" s="150" t="str">
        <f ca="1">IF(ISERROR(MATCH(M25,Events!$K:$K,0)),"",INDEX(Events!$A:$A,MATCH(M25,Events!$K:$K,0)))</f>
        <v/>
      </c>
      <c r="N29" s="151"/>
    </row>
    <row r="30" spans="1:14" s="5" customFormat="1" ht="13.5" customHeight="1" x14ac:dyDescent="0.2">
      <c r="A30" s="153" t="str">
        <f>IF(ISERROR(MATCH(A25,Moon!$D:$D,0)),"",INDEX(Moon!$E:$E,MATCH(A25,Moon!$D:$D,0)))</f>
        <v/>
      </c>
      <c r="B30" s="154"/>
      <c r="C30" s="153" t="str">
        <f>IF(ISERROR(MATCH(C25,Moon!$D:$D,0)),"",INDEX(Moon!$E:$E,MATCH(C25,Moon!$D:$D,0)))</f>
        <v>Full 🌕 4:48pm</v>
      </c>
      <c r="D30" s="154"/>
      <c r="E30" s="153" t="str">
        <f>IF(ISERROR(MATCH(E25,Moon!$D:$D,0)),"",INDEX(Moon!$E:$E,MATCH(E25,Moon!$D:$D,0)))</f>
        <v/>
      </c>
      <c r="F30" s="154"/>
      <c r="G30" s="153" t="str">
        <f>IF(ISERROR(MATCH(G25,Moon!$D:$D,0)),"",INDEX(Moon!$E:$E,MATCH(G25,Moon!$D:$D,0)))</f>
        <v/>
      </c>
      <c r="H30" s="154"/>
      <c r="I30" s="153" t="str">
        <f>IF(ISERROR(MATCH(I25,Moon!$D:$D,0)),"",INDEX(Moon!$E:$E,MATCH(I25,Moon!$D:$D,0)))</f>
        <v/>
      </c>
      <c r="J30" s="154"/>
      <c r="K30" s="153" t="str">
        <f>IF(ISERROR(MATCH(K25,Moon!$D:$D,0)),"",INDEX(Moon!$E:$E,MATCH(K25,Moon!$D:$D,0)))</f>
        <v/>
      </c>
      <c r="L30" s="154"/>
      <c r="M30" s="153" t="str">
        <f>IF(ISERROR(MATCH(M25,Moon!$D:$D,0)),"",INDEX(Moon!$E:$E,MATCH(M25,Moon!$D:$D,0)))</f>
        <v/>
      </c>
      <c r="N30" s="154"/>
    </row>
    <row r="31" spans="1:14" s="4" customFormat="1" ht="15.75" x14ac:dyDescent="0.2">
      <c r="A31" s="20">
        <f>IF(M25="","",IF(MONTH(M25+1)&lt;&gt;MONTH(M25),"",M25+1))</f>
        <v>44584</v>
      </c>
      <c r="B31" s="101" t="str">
        <f>IF(ISERROR(MATCH(A31,Events!$G:$G,0)),"",INDEX(Events!$A:$A,MATCH(A31,Events!$G:$G,0)))</f>
        <v/>
      </c>
      <c r="C31" s="20">
        <f>IF(A31="","",IF(MONTH(A31+1)&lt;&gt;MONTH(A31),"",A31+1))</f>
        <v>44585</v>
      </c>
      <c r="D31" s="101" t="str">
        <f>IF(ISERROR(MATCH(C31,Events!$G:$G,0)),"",INDEX(Events!$A:$A,MATCH(C31,Events!$G:$G,0)))</f>
        <v/>
      </c>
      <c r="E31" s="20">
        <f>IF(C31="","",IF(MONTH(C31+1)&lt;&gt;MONTH(C31),"",C31+1))</f>
        <v>44586</v>
      </c>
      <c r="F31" s="101" t="str">
        <f>IF(ISERROR(MATCH(E31,Events!$G:$G,0)),"",INDEX(Events!$A:$A,MATCH(E31,Events!$G:$G,0)))</f>
        <v/>
      </c>
      <c r="G31" s="20">
        <f>IF(E31="","",IF(MONTH(E31+1)&lt;&gt;MONTH(E31),"",E31+1))</f>
        <v>44587</v>
      </c>
      <c r="H31" s="101" t="str">
        <f>IF(ISERROR(MATCH(G31,Events!$G:$G,0)),"",INDEX(Events!$A:$A,MATCH(G31,Events!$G:$G,0)))</f>
        <v/>
      </c>
      <c r="I31" s="20">
        <f>IF(G31="","",IF(MONTH(G31+1)&lt;&gt;MONTH(G31),"",G31+1))</f>
        <v>44588</v>
      </c>
      <c r="J31" s="101" t="str">
        <f>IF(ISERROR(MATCH(I31,Events!$G:$G,0)),"",INDEX(Events!$A:$A,MATCH(I31,Events!$G:$G,0)))</f>
        <v/>
      </c>
      <c r="K31" s="20">
        <f>IF(I31="","",IF(MONTH(I31+1)&lt;&gt;MONTH(I31),"",I31+1))</f>
        <v>44589</v>
      </c>
      <c r="L31" s="101" t="str">
        <f>IF(ISERROR(MATCH(K31,Events!$G:$G,0)),"",INDEX(Events!$A:$A,MATCH(K31,Events!$G:$G,0)))</f>
        <v/>
      </c>
      <c r="M31" s="20">
        <f>IF(K31="","",IF(MONTH(K31+1)&lt;&gt;MONTH(K31),"",K31+1))</f>
        <v>44590</v>
      </c>
      <c r="N31" s="101" t="str">
        <f>IF(ISERROR(MATCH(M31,Events!$G:$G,0)),"",INDEX(Events!$A:$A,MATCH(M31,Events!$G:$G,0)))</f>
        <v/>
      </c>
    </row>
    <row r="32" spans="1:14" s="4" customFormat="1" ht="13.5" customHeight="1" x14ac:dyDescent="0.2">
      <c r="A32" s="150" t="str">
        <f ca="1">IF(ISERROR(MATCH(A31,Events!$H:$H,0)),"",INDEX(Events!$A:$A,MATCH(A31,Events!$H:$H,0)))</f>
        <v/>
      </c>
      <c r="B32" s="151" t="str">
        <f ca="1">IFERROR(INDEX(Events!#REF!,MATCH(A32,Events!A:A,0)),"")</f>
        <v/>
      </c>
      <c r="C32" s="150" t="str">
        <f ca="1">IF(ISERROR(MATCH(C31,Events!$H:$H,0)),"",INDEX(Events!$A:$A,MATCH(C31,Events!$H:$H,0)))</f>
        <v/>
      </c>
      <c r="D32" s="151" t="str">
        <f ca="1">IFERROR(INDEX(Events!#REF!,MATCH(C32,Events!C:C,0)),"")</f>
        <v/>
      </c>
      <c r="E32" s="150" t="str">
        <f ca="1">IF(ISERROR(MATCH(E31,Events!$H:$H,0)),"",INDEX(Events!$A:$A,MATCH(E31,Events!$H:$H,0)))</f>
        <v/>
      </c>
      <c r="F32" s="151" t="str">
        <f ca="1">IFERROR(INDEX(Events!#REF!,MATCH(E32,Events!E:E,0)),"")</f>
        <v/>
      </c>
      <c r="G32" s="150" t="str">
        <f ca="1">IF(ISERROR(MATCH(G31,Events!$H:$H,0)),"",INDEX(Events!$A:$A,MATCH(G31,Events!$H:$H,0)))</f>
        <v/>
      </c>
      <c r="H32" s="151" t="str">
        <f ca="1">IFERROR(INDEX(Events!#REF!,MATCH(G32,Events!G:G,0)),"")</f>
        <v/>
      </c>
      <c r="I32" s="150" t="str">
        <f ca="1">IF(ISERROR(MATCH(I31,Events!$H:$H,0)),"",INDEX(Events!$A:$A,MATCH(I31,Events!$H:$H,0)))</f>
        <v/>
      </c>
      <c r="J32" s="151" t="str">
        <f ca="1">IFERROR(INDEX(Events!#REF!,MATCH(I32,Events!I:I,0)),"")</f>
        <v/>
      </c>
      <c r="K32" s="150" t="str">
        <f ca="1">IF(ISERROR(MATCH(K31,Events!$H:$H,0)),"",INDEX(Events!$A:$A,MATCH(K31,Events!$H:$H,0)))</f>
        <v/>
      </c>
      <c r="L32" s="151" t="str">
        <f ca="1">IFERROR(INDEX(Events!#REF!,MATCH(K32,Events!K:K,0)),"")</f>
        <v/>
      </c>
      <c r="M32" s="150" t="str">
        <f ca="1">IF(ISERROR(MATCH(M31,Events!$H:$H,0)),"",INDEX(Events!$A:$A,MATCH(M31,Events!$H:$H,0)))</f>
        <v/>
      </c>
      <c r="N32" s="151" t="str">
        <f ca="1">IFERROR(INDEX(Events!#REF!,MATCH(M32,Events!M:M,0)),"")</f>
        <v/>
      </c>
    </row>
    <row r="33" spans="1:14" s="4" customFormat="1" ht="13.5" customHeight="1" x14ac:dyDescent="0.2">
      <c r="A33" s="150" t="str">
        <f ca="1">IF(ISERROR(MATCH(A31,Events!$I:$I,0)),"",INDEX(Events!$A:$A,MATCH(A31,Events!$I:$I,0)))</f>
        <v/>
      </c>
      <c r="B33" s="151"/>
      <c r="C33" s="150" t="str">
        <f ca="1">IF(ISERROR(MATCH(C31,Events!$I:$I,0)),"",INDEX(Events!$A:$A,MATCH(C31,Events!$I:$I,0)))</f>
        <v/>
      </c>
      <c r="D33" s="151"/>
      <c r="E33" s="150" t="str">
        <f ca="1">IF(ISERROR(MATCH(E31,Events!$I:$I,0)),"",INDEX(Events!$A:$A,MATCH(E31,Events!$I:$I,0)))</f>
        <v/>
      </c>
      <c r="F33" s="151"/>
      <c r="G33" s="150" t="str">
        <f ca="1">IF(ISERROR(MATCH(G31,Events!$I:$I,0)),"",INDEX(Events!$A:$A,MATCH(G31,Events!$I:$I,0)))</f>
        <v/>
      </c>
      <c r="H33" s="151"/>
      <c r="I33" s="150" t="str">
        <f ca="1">IF(ISERROR(MATCH(I31,Events!$I:$I,0)),"",INDEX(Events!$A:$A,MATCH(I31,Events!$I:$I,0)))</f>
        <v/>
      </c>
      <c r="J33" s="151"/>
      <c r="K33" s="150" t="str">
        <f ca="1">IF(ISERROR(MATCH(K31,Events!$I:$I,0)),"",INDEX(Events!$A:$A,MATCH(K31,Events!$I:$I,0)))</f>
        <v/>
      </c>
      <c r="L33" s="151"/>
      <c r="M33" s="150" t="str">
        <f ca="1">IF(ISERROR(MATCH(M31,Events!$I:$I,0)),"",INDEX(Events!$A:$A,MATCH(M31,Events!$I:$I,0)))</f>
        <v/>
      </c>
      <c r="N33" s="151"/>
    </row>
    <row r="34" spans="1:14" s="4" customFormat="1" ht="13.5" customHeight="1" x14ac:dyDescent="0.2">
      <c r="A34" s="150" t="str">
        <f ca="1">IF(ISERROR(MATCH(A31,Events!$J:$J,0)),"",INDEX(Events!$A:$A,MATCH(A31,Events!$J:$J,0)))</f>
        <v/>
      </c>
      <c r="B34" s="151"/>
      <c r="C34" s="150" t="str">
        <f ca="1">IF(ISERROR(MATCH(C31,Events!$J:$J,0)),"",INDEX(Events!$A:$A,MATCH(C31,Events!$J:$J,0)))</f>
        <v/>
      </c>
      <c r="D34" s="151"/>
      <c r="E34" s="150" t="str">
        <f ca="1">IF(ISERROR(MATCH(E31,Events!$J:$J,0)),"",INDEX(Events!$A:$A,MATCH(E31,Events!$J:$J,0)))</f>
        <v/>
      </c>
      <c r="F34" s="151"/>
      <c r="G34" s="150" t="str">
        <f ca="1">IF(ISERROR(MATCH(G31,Events!$J:$J,0)),"",INDEX(Events!$A:$A,MATCH(G31,Events!$J:$J,0)))</f>
        <v/>
      </c>
      <c r="H34" s="151"/>
      <c r="I34" s="150" t="str">
        <f ca="1">IF(ISERROR(MATCH(I31,Events!$J:$J,0)),"",INDEX(Events!$A:$A,MATCH(I31,Events!$J:$J,0)))</f>
        <v/>
      </c>
      <c r="J34" s="151"/>
      <c r="K34" s="150" t="str">
        <f ca="1">IF(ISERROR(MATCH(K31,Events!$J:$J,0)),"",INDEX(Events!$A:$A,MATCH(K31,Events!$J:$J,0)))</f>
        <v/>
      </c>
      <c r="L34" s="151"/>
      <c r="M34" s="150" t="str">
        <f ca="1">IF(ISERROR(MATCH(M31,Events!$J:$J,0)),"",INDEX(Events!$A:$A,MATCH(M31,Events!$J:$J,0)))</f>
        <v/>
      </c>
      <c r="N34" s="151"/>
    </row>
    <row r="35" spans="1:14" s="4" customFormat="1" ht="13.5" customHeight="1" x14ac:dyDescent="0.2">
      <c r="A35" s="150" t="str">
        <f ca="1">IF(ISERROR(MATCH(A31,Events!$K:$K,0)),"",INDEX(Events!$A:$A,MATCH(A31,Events!$K:$K,0)))</f>
        <v/>
      </c>
      <c r="B35" s="151"/>
      <c r="C35" s="150" t="str">
        <f ca="1">IF(ISERROR(MATCH(C31,Events!$K:$K,0)),"",INDEX(Events!$A:$A,MATCH(C31,Events!$K:$K,0)))</f>
        <v/>
      </c>
      <c r="D35" s="151"/>
      <c r="E35" s="150" t="str">
        <f ca="1">IF(ISERROR(MATCH(E31,Events!$K:$K,0)),"",INDEX(Events!$A:$A,MATCH(E31,Events!$K:$K,0)))</f>
        <v/>
      </c>
      <c r="F35" s="151"/>
      <c r="G35" s="150" t="str">
        <f ca="1">IF(ISERROR(MATCH(G31,Events!$K:$K,0)),"",INDEX(Events!$A:$A,MATCH(G31,Events!$K:$K,0)))</f>
        <v/>
      </c>
      <c r="H35" s="151"/>
      <c r="I35" s="150" t="str">
        <f ca="1">IF(ISERROR(MATCH(I31,Events!$K:$K,0)),"",INDEX(Events!$A:$A,MATCH(I31,Events!$K:$K,0)))</f>
        <v/>
      </c>
      <c r="J35" s="151"/>
      <c r="K35" s="150" t="str">
        <f ca="1">IF(ISERROR(MATCH(K31,Events!$K:$K,0)),"",INDEX(Events!$A:$A,MATCH(K31,Events!$K:$K,0)))</f>
        <v/>
      </c>
      <c r="L35" s="151"/>
      <c r="M35" s="150" t="str">
        <f ca="1">IF(ISERROR(MATCH(M31,Events!$K:$K,0)),"",INDEX(Events!$A:$A,MATCH(M31,Events!$K:$K,0)))</f>
        <v/>
      </c>
      <c r="N35" s="151"/>
    </row>
    <row r="36" spans="1:14" s="5" customFormat="1" ht="13.5" customHeight="1" x14ac:dyDescent="0.2">
      <c r="A36" s="153" t="str">
        <f>IF(ISERROR(MATCH(A31,Moon!$D:$D,0)),"",INDEX(Moon!$E:$E,MATCH(A31,Moon!$D:$D,0)))</f>
        <v/>
      </c>
      <c r="B36" s="154"/>
      <c r="C36" s="153" t="str">
        <f>IF(ISERROR(MATCH(C31,Moon!$D:$D,0)),"",INDEX(Moon!$E:$E,MATCH(C31,Moon!$D:$D,0)))</f>
        <v/>
      </c>
      <c r="D36" s="154"/>
      <c r="E36" s="153" t="str">
        <f>IF(ISERROR(MATCH(E31,Moon!$D:$D,0)),"",INDEX(Moon!$E:$E,MATCH(E31,Moon!$D:$D,0)))</f>
        <v>🌗 6:41am</v>
      </c>
      <c r="F36" s="154"/>
      <c r="G36" s="153" t="str">
        <f>IF(ISERROR(MATCH(G31,Moon!$D:$D,0)),"",INDEX(Moon!$E:$E,MATCH(G31,Moon!$D:$D,0)))</f>
        <v/>
      </c>
      <c r="H36" s="154"/>
      <c r="I36" s="153" t="str">
        <f>IF(ISERROR(MATCH(I31,Moon!$D:$D,0)),"",INDEX(Moon!$E:$E,MATCH(I31,Moon!$D:$D,0)))</f>
        <v/>
      </c>
      <c r="J36" s="154"/>
      <c r="K36" s="153" t="str">
        <f>IF(ISERROR(MATCH(K31,Moon!$D:$D,0)),"",INDEX(Moon!$E:$E,MATCH(K31,Moon!$D:$D,0)))</f>
        <v/>
      </c>
      <c r="L36" s="154"/>
      <c r="M36" s="153" t="str">
        <f>IF(ISERROR(MATCH(M31,Moon!$D:$D,0)),"",INDEX(Moon!$E:$E,MATCH(M31,Moon!$D:$D,0)))</f>
        <v/>
      </c>
      <c r="N36" s="154"/>
    </row>
    <row r="37" spans="1:14" ht="15.75" x14ac:dyDescent="0.2">
      <c r="A37" s="20">
        <f>IF(M31="","",IF(MONTH(M31+1)&lt;&gt;MONTH(M31),"",M31+1))</f>
        <v>44591</v>
      </c>
      <c r="B37" s="101" t="str">
        <f>IF(ISERROR(MATCH(A37,Events!$G:$G,0)),"",INDEX(Events!$A:$A,MATCH(A37,Events!$G:$G,0)))</f>
        <v/>
      </c>
      <c r="C37" s="20">
        <f>IF(A37="","",IF(MONTH(A37+1)&lt;&gt;MONTH(A37),"",A37+1))</f>
        <v>44592</v>
      </c>
      <c r="D37" s="101" t="str">
        <f>IF(ISERROR(MATCH(C37,Events!$G:$G,0)),"",INDEX(Events!$A:$A,MATCH(C37,Events!$G:$G,0)))</f>
        <v/>
      </c>
      <c r="E37" s="25" t="s">
        <v>6</v>
      </c>
      <c r="F37" s="11"/>
      <c r="G37" s="11"/>
      <c r="H37" s="11"/>
      <c r="I37" s="11"/>
      <c r="J37" s="12"/>
      <c r="K37" s="10"/>
      <c r="L37" s="11"/>
      <c r="M37" s="11"/>
      <c r="N37" s="12"/>
    </row>
    <row r="38" spans="1:14" ht="13.5" customHeight="1" x14ac:dyDescent="0.2">
      <c r="A38" s="150" t="str">
        <f ca="1">IF(ISERROR(MATCH(A37,Events!$H:$H,0)),"",INDEX(Events!$A:$A,MATCH(A37,Events!$H:$H,0)))</f>
        <v/>
      </c>
      <c r="B38" s="151" t="str">
        <f ca="1">IFERROR(INDEX(Events!#REF!,MATCH(A38,Events!A:A,0)),"")</f>
        <v/>
      </c>
      <c r="C38" s="150" t="str">
        <f ca="1">IF(ISERROR(MATCH(C37,Events!$H:$H,0)),"",INDEX(Events!$A:$A,MATCH(C37,Events!$H:$H,0)))</f>
        <v/>
      </c>
      <c r="D38" s="151" t="str">
        <f ca="1">IFERROR(INDEX(Events!#REF!,MATCH(C38,Events!C:C,0)),"")</f>
        <v/>
      </c>
      <c r="E38" s="26"/>
      <c r="F38" s="9"/>
      <c r="G38" s="9"/>
      <c r="H38" s="9"/>
      <c r="I38" s="9"/>
      <c r="J38" s="14"/>
      <c r="K38" s="144" t="s">
        <v>2</v>
      </c>
      <c r="L38" s="145"/>
      <c r="M38" s="145"/>
      <c r="N38" s="146"/>
    </row>
    <row r="39" spans="1:14" ht="13.5" customHeight="1" x14ac:dyDescent="0.2">
      <c r="A39" s="150" t="str">
        <f ca="1">IF(ISERROR(MATCH(A37,Events!$I:$I,0)),"",INDEX(Events!$A:$A,MATCH(A37,Events!$I:$I,0)))</f>
        <v/>
      </c>
      <c r="B39" s="151"/>
      <c r="C39" s="150" t="str">
        <f ca="1">IF(ISERROR(MATCH(C37,Events!$I:$I,0)),"",INDEX(Events!$A:$A,MATCH(C37,Events!$I:$I,0)))</f>
        <v/>
      </c>
      <c r="D39" s="151"/>
      <c r="E39" s="26"/>
      <c r="F39" s="9"/>
      <c r="G39" s="9"/>
      <c r="H39" s="9"/>
      <c r="I39" s="9"/>
      <c r="J39" s="14"/>
      <c r="K39" s="147" t="s">
        <v>100</v>
      </c>
      <c r="L39" s="148"/>
      <c r="M39" s="148"/>
      <c r="N39" s="149"/>
    </row>
    <row r="40" spans="1:14" ht="13.5" customHeight="1" x14ac:dyDescent="0.2">
      <c r="A40" s="150" t="str">
        <f ca="1">IF(ISERROR(MATCH(A37,Events!$J:$J,0)),"",INDEX(Events!$A:$A,MATCH(A37,Events!$J:$J,0)))</f>
        <v/>
      </c>
      <c r="B40" s="151"/>
      <c r="C40" s="150" t="str">
        <f ca="1">IF(ISERROR(MATCH(C37,Events!$J:$J,0)),"",INDEX(Events!$A:$A,MATCH(C37,Events!$J:$J,0)))</f>
        <v/>
      </c>
      <c r="D40" s="151"/>
      <c r="E40" s="26"/>
      <c r="F40" s="9"/>
      <c r="G40" s="9"/>
      <c r="H40" s="9"/>
      <c r="I40" s="9"/>
      <c r="J40" s="14"/>
      <c r="K40" s="139" t="s">
        <v>118</v>
      </c>
      <c r="L40" s="140"/>
      <c r="M40" s="140"/>
      <c r="N40" s="141"/>
    </row>
    <row r="41" spans="1:14" ht="13.5" customHeight="1" x14ac:dyDescent="0.2">
      <c r="A41" s="150" t="str">
        <f ca="1">IF(ISERROR(MATCH(A37,Events!$K:$K,0)),"",INDEX(Events!$A:$A,MATCH(A37,Events!$K:$K,0)))</f>
        <v/>
      </c>
      <c r="B41" s="151"/>
      <c r="C41" s="150" t="str">
        <f ca="1">IF(ISERROR(MATCH(C37,Events!$K:$K,0)),"",INDEX(Events!$A:$A,MATCH(C37,Events!$K:$K,0)))</f>
        <v/>
      </c>
      <c r="D41" s="151"/>
      <c r="E41" s="26"/>
      <c r="F41" s="9"/>
      <c r="G41" s="9"/>
      <c r="H41" s="9"/>
      <c r="I41" s="9"/>
      <c r="J41" s="14"/>
      <c r="K41" s="13"/>
      <c r="L41" s="9"/>
      <c r="M41" s="7"/>
      <c r="N41" s="22"/>
    </row>
    <row r="42" spans="1:14" ht="13.5" customHeight="1" x14ac:dyDescent="0.2">
      <c r="A42" s="153" t="str">
        <f>IF(ISERROR(MATCH(A37,Moon!$D:$D,0)),"",INDEX(Moon!$E:$E,MATCH(A37,Moon!$D:$D,0)))</f>
        <v/>
      </c>
      <c r="B42" s="154"/>
      <c r="C42" s="153" t="str">
        <f>IF(ISERROR(MATCH(C37,Moon!$D:$D,0)),"",INDEX(Moon!$E:$E,MATCH(C37,Moon!$D:$D,0)))</f>
        <v>New 🌑 10:46pm</v>
      </c>
      <c r="D42" s="154"/>
      <c r="E42" s="99" t="str">
        <f>"Moon phase times based on time zone "&amp;Moon!C14</f>
        <v>Moon phase times based on time zone UTC-7</v>
      </c>
      <c r="F42" s="100"/>
      <c r="G42" s="16"/>
      <c r="H42" s="16"/>
      <c r="I42" s="16"/>
      <c r="J42" s="18"/>
      <c r="K42" s="15"/>
      <c r="L42" s="16"/>
      <c r="M42" s="17"/>
      <c r="N42" s="19"/>
    </row>
    <row r="43" spans="1:14" x14ac:dyDescent="0.2">
      <c r="M43" s="6"/>
    </row>
    <row r="45" spans="1:14" s="3" customFormat="1" ht="11.25" x14ac:dyDescent="0.2"/>
    <row r="46" spans="1:14" s="3" customFormat="1" ht="10.5" customHeight="1" x14ac:dyDescent="0.2"/>
    <row r="47" spans="1:14" s="3" customFormat="1" ht="10.5" customHeight="1" x14ac:dyDescent="0.2"/>
    <row r="48" spans="1:14" s="3" customFormat="1" ht="10.5" customHeight="1" x14ac:dyDescent="0.2"/>
    <row r="49" s="3" customFormat="1" ht="10.5" customHeight="1" x14ac:dyDescent="0.2"/>
    <row r="50" s="3" customFormat="1" ht="10.5" customHeight="1" x14ac:dyDescent="0.2"/>
    <row r="51" s="3" customFormat="1" ht="10.5" customHeight="1" x14ac:dyDescent="0.2"/>
    <row r="52" s="3" customFormat="1" ht="10.5" customHeight="1" x14ac:dyDescent="0.2"/>
    <row r="53" s="3" customFormat="1" ht="10.5" customHeight="1" x14ac:dyDescent="0.2"/>
    <row r="54" s="3" customFormat="1" ht="11.25" x14ac:dyDescent="0.2"/>
    <row r="55" s="3" customFormat="1" ht="10.5" customHeight="1" x14ac:dyDescent="0.2"/>
    <row r="56" s="3" customFormat="1" ht="10.5" customHeight="1" x14ac:dyDescent="0.2"/>
    <row r="57" s="3" customFormat="1" ht="10.5" customHeight="1" x14ac:dyDescent="0.2"/>
    <row r="58" s="3" customFormat="1" ht="10.5" customHeight="1" x14ac:dyDescent="0.2"/>
    <row r="59" s="3" customFormat="1" ht="10.5" customHeight="1" x14ac:dyDescent="0.2"/>
    <row r="60" s="3" customFormat="1" ht="10.5" customHeight="1" x14ac:dyDescent="0.2"/>
    <row r="61" s="3" customFormat="1" ht="10.5" customHeight="1" x14ac:dyDescent="0.2"/>
    <row r="62" s="3" customFormat="1" ht="10.5" customHeight="1" x14ac:dyDescent="0.2"/>
    <row r="63" s="3" customFormat="1" ht="11.25" x14ac:dyDescent="0.2"/>
    <row r="64" s="3" customFormat="1" ht="10.5" customHeight="1" x14ac:dyDescent="0.2"/>
    <row r="65" s="3" customFormat="1" ht="10.5" customHeight="1" x14ac:dyDescent="0.2"/>
    <row r="66" s="3" customFormat="1" ht="10.5" customHeight="1" x14ac:dyDescent="0.2"/>
    <row r="67" s="3" customFormat="1" ht="10.5" customHeight="1" x14ac:dyDescent="0.2"/>
    <row r="68" s="3" customFormat="1" ht="10.5" customHeight="1" x14ac:dyDescent="0.2"/>
    <row r="69" s="3" customFormat="1" ht="10.5" customHeight="1" x14ac:dyDescent="0.2"/>
    <row r="70" s="3" customFormat="1" ht="10.5" customHeight="1" x14ac:dyDescent="0.2"/>
  </sheetData>
  <mergeCells count="196">
    <mergeCell ref="A8:B8"/>
    <mergeCell ref="A9:B9"/>
    <mergeCell ref="A10:B10"/>
    <mergeCell ref="A11:B11"/>
    <mergeCell ref="A12:B12"/>
    <mergeCell ref="M8:N8"/>
    <mergeCell ref="C9:D9"/>
    <mergeCell ref="E9:F9"/>
    <mergeCell ref="G9:H9"/>
    <mergeCell ref="I9:J9"/>
    <mergeCell ref="K9:L9"/>
    <mergeCell ref="M9:N9"/>
    <mergeCell ref="C8:D8"/>
    <mergeCell ref="E8:F8"/>
    <mergeCell ref="G8:H8"/>
    <mergeCell ref="I8:J8"/>
    <mergeCell ref="K8:L8"/>
    <mergeCell ref="M10:N10"/>
    <mergeCell ref="C11:D11"/>
    <mergeCell ref="E11:F11"/>
    <mergeCell ref="G11:H11"/>
    <mergeCell ref="I11:J11"/>
    <mergeCell ref="K11:L11"/>
    <mergeCell ref="M11:N11"/>
    <mergeCell ref="C10:D10"/>
    <mergeCell ref="E10:F10"/>
    <mergeCell ref="G10:H10"/>
    <mergeCell ref="I10:J10"/>
    <mergeCell ref="K10:L10"/>
    <mergeCell ref="M12:N12"/>
    <mergeCell ref="A14:B14"/>
    <mergeCell ref="C14:D14"/>
    <mergeCell ref="E14:F14"/>
    <mergeCell ref="G14:H14"/>
    <mergeCell ref="I14:J14"/>
    <mergeCell ref="K14:L14"/>
    <mergeCell ref="M14:N14"/>
    <mergeCell ref="C12:D12"/>
    <mergeCell ref="E12:F12"/>
    <mergeCell ref="G12:H12"/>
    <mergeCell ref="I12:J12"/>
    <mergeCell ref="K12:L12"/>
    <mergeCell ref="K15:L15"/>
    <mergeCell ref="M15:N15"/>
    <mergeCell ref="A16:B16"/>
    <mergeCell ref="C16:D16"/>
    <mergeCell ref="E16:F16"/>
    <mergeCell ref="G16:H16"/>
    <mergeCell ref="I16:J16"/>
    <mergeCell ref="K16:L16"/>
    <mergeCell ref="M16:N16"/>
    <mergeCell ref="A15:B15"/>
    <mergeCell ref="C15:D15"/>
    <mergeCell ref="E15:F15"/>
    <mergeCell ref="G15:H15"/>
    <mergeCell ref="I15:J15"/>
    <mergeCell ref="K17:L17"/>
    <mergeCell ref="M17:N17"/>
    <mergeCell ref="A18:B18"/>
    <mergeCell ref="C18:D18"/>
    <mergeCell ref="E18:F18"/>
    <mergeCell ref="G18:H18"/>
    <mergeCell ref="I18:J18"/>
    <mergeCell ref="K18:L18"/>
    <mergeCell ref="M18:N18"/>
    <mergeCell ref="A17:B17"/>
    <mergeCell ref="C17:D17"/>
    <mergeCell ref="E17:F17"/>
    <mergeCell ref="G17:H17"/>
    <mergeCell ref="I17:J17"/>
    <mergeCell ref="K20:L20"/>
    <mergeCell ref="M20:N20"/>
    <mergeCell ref="A21:B21"/>
    <mergeCell ref="C21:D21"/>
    <mergeCell ref="E21:F21"/>
    <mergeCell ref="G21:H21"/>
    <mergeCell ref="I21:J21"/>
    <mergeCell ref="K21:L21"/>
    <mergeCell ref="M21:N21"/>
    <mergeCell ref="A20:B20"/>
    <mergeCell ref="C20:D20"/>
    <mergeCell ref="E20:F20"/>
    <mergeCell ref="G20:H20"/>
    <mergeCell ref="I20:J20"/>
    <mergeCell ref="K22:L22"/>
    <mergeCell ref="M22:N22"/>
    <mergeCell ref="A23:B23"/>
    <mergeCell ref="C23:D23"/>
    <mergeCell ref="E23:F23"/>
    <mergeCell ref="G23:H23"/>
    <mergeCell ref="I23:J23"/>
    <mergeCell ref="K23:L23"/>
    <mergeCell ref="M23:N23"/>
    <mergeCell ref="A22:B22"/>
    <mergeCell ref="C22:D22"/>
    <mergeCell ref="E22:F22"/>
    <mergeCell ref="G22:H22"/>
    <mergeCell ref="I22:J22"/>
    <mergeCell ref="K24:L24"/>
    <mergeCell ref="M24:N24"/>
    <mergeCell ref="A26:B26"/>
    <mergeCell ref="C26:D26"/>
    <mergeCell ref="E26:F26"/>
    <mergeCell ref="G26:H26"/>
    <mergeCell ref="I26:J26"/>
    <mergeCell ref="K26:L26"/>
    <mergeCell ref="M26:N26"/>
    <mergeCell ref="A24:B24"/>
    <mergeCell ref="C24:D24"/>
    <mergeCell ref="E24:F24"/>
    <mergeCell ref="G24:H24"/>
    <mergeCell ref="I24:J24"/>
    <mergeCell ref="K27:L27"/>
    <mergeCell ref="M27:N27"/>
    <mergeCell ref="A28:B28"/>
    <mergeCell ref="C28:D28"/>
    <mergeCell ref="E28:F28"/>
    <mergeCell ref="G28:H28"/>
    <mergeCell ref="I28:J28"/>
    <mergeCell ref="K28:L28"/>
    <mergeCell ref="M28:N28"/>
    <mergeCell ref="A27:B27"/>
    <mergeCell ref="C27:D27"/>
    <mergeCell ref="E27:F27"/>
    <mergeCell ref="G27:H27"/>
    <mergeCell ref="I27:J27"/>
    <mergeCell ref="I33:J33"/>
    <mergeCell ref="K33:L33"/>
    <mergeCell ref="M33:N33"/>
    <mergeCell ref="A32:B32"/>
    <mergeCell ref="C32:D32"/>
    <mergeCell ref="E32:F32"/>
    <mergeCell ref="G32:H32"/>
    <mergeCell ref="I32:J32"/>
    <mergeCell ref="K29:L29"/>
    <mergeCell ref="M29:N29"/>
    <mergeCell ref="A30:B30"/>
    <mergeCell ref="C30:D30"/>
    <mergeCell ref="E30:F30"/>
    <mergeCell ref="G30:H30"/>
    <mergeCell ref="I30:J30"/>
    <mergeCell ref="K30:L30"/>
    <mergeCell ref="M30:N30"/>
    <mergeCell ref="A29:B29"/>
    <mergeCell ref="C29:D29"/>
    <mergeCell ref="E29:F29"/>
    <mergeCell ref="G29:H29"/>
    <mergeCell ref="I29:J29"/>
    <mergeCell ref="A4:N4"/>
    <mergeCell ref="A40:B40"/>
    <mergeCell ref="C40:D40"/>
    <mergeCell ref="A41:B41"/>
    <mergeCell ref="C41:D41"/>
    <mergeCell ref="A42:B42"/>
    <mergeCell ref="C42:D42"/>
    <mergeCell ref="K36:L36"/>
    <mergeCell ref="M36:N36"/>
    <mergeCell ref="A38:B38"/>
    <mergeCell ref="C38:D38"/>
    <mergeCell ref="A39:B39"/>
    <mergeCell ref="C39:D39"/>
    <mergeCell ref="A36:B36"/>
    <mergeCell ref="C36:D36"/>
    <mergeCell ref="E36:F36"/>
    <mergeCell ref="G36:H36"/>
    <mergeCell ref="I36:J36"/>
    <mergeCell ref="K34:L34"/>
    <mergeCell ref="M34:N34"/>
    <mergeCell ref="A35:B35"/>
    <mergeCell ref="C35:D35"/>
    <mergeCell ref="E35:F35"/>
    <mergeCell ref="G35:H35"/>
    <mergeCell ref="K40:N40"/>
    <mergeCell ref="A6:B6"/>
    <mergeCell ref="C6:D6"/>
    <mergeCell ref="E6:F6"/>
    <mergeCell ref="G6:H6"/>
    <mergeCell ref="I6:J6"/>
    <mergeCell ref="K6:L6"/>
    <mergeCell ref="M6:N6"/>
    <mergeCell ref="K38:N38"/>
    <mergeCell ref="K39:N39"/>
    <mergeCell ref="I35:J35"/>
    <mergeCell ref="K35:L35"/>
    <mergeCell ref="M35:N35"/>
    <mergeCell ref="A34:B34"/>
    <mergeCell ref="C34:D34"/>
    <mergeCell ref="E34:F34"/>
    <mergeCell ref="G34:H34"/>
    <mergeCell ref="I34:J34"/>
    <mergeCell ref="K32:L32"/>
    <mergeCell ref="M32:N32"/>
    <mergeCell ref="A33:B33"/>
    <mergeCell ref="C33:D33"/>
    <mergeCell ref="E33:F33"/>
    <mergeCell ref="G33:H33"/>
  </mergeCells>
  <phoneticPr fontId="0" type="noConversion"/>
  <conditionalFormatting sqref="B7 D7 F7 H7 J7 L7 N7 B13 D13 F13 H13 J13 L13 N13 B19 D19 F19 H19 J19 L19 N19 B25 D25 F25 H25 J25 L25 N25 B31 D31 F31 H31 J31 L31 N31 B37 D37">
    <cfRule type="expression" dxfId="83" priority="36">
      <formula>A7=""</formula>
    </cfRule>
  </conditionalFormatting>
  <conditionalFormatting sqref="A8:N8 A14:N14 A20:N20 A26:N26 A32:N32 A38:D38">
    <cfRule type="expression" dxfId="82" priority="35">
      <formula>A7=""</formula>
    </cfRule>
  </conditionalFormatting>
  <conditionalFormatting sqref="A9:N9 A15:N15 A21:N21 A27:N27 A33:N33 A39:D39">
    <cfRule type="expression" dxfId="81" priority="34">
      <formula>A7=""</formula>
    </cfRule>
  </conditionalFormatting>
  <conditionalFormatting sqref="A10:N10 A16:N16 A22:N22 A28:N28 A34:N34 A40:D40">
    <cfRule type="expression" dxfId="80" priority="33">
      <formula>A7=""</formula>
    </cfRule>
  </conditionalFormatting>
  <conditionalFormatting sqref="A11:N11 A17:N17 A23:N23 A29:N29 A35:N35 A41:D41">
    <cfRule type="expression" dxfId="79" priority="32">
      <formula>A7=""</formula>
    </cfRule>
  </conditionalFormatting>
  <conditionalFormatting sqref="A12:N12 A18:N18 A24:N24 A30:N30 A36:N36 A42:D42">
    <cfRule type="expression" dxfId="78" priority="31">
      <formula>A7=""</formula>
    </cfRule>
  </conditionalFormatting>
  <conditionalFormatting sqref="A7 C7 E7 G7 I7 K7 M7 A13 C13 E13 G13 I13 K13 M13 A19 C19 E19 G19 I19 K19 M19 A25 C25 E25 G25 I25 K25 M25 A31 C31 E31 G31 I31 K31 M31 A37 C37">
    <cfRule type="expression" dxfId="77" priority="37">
      <formula>A7=""</formula>
    </cfRule>
  </conditionalFormatting>
  <hyperlinks>
    <hyperlink ref="K39:N39" r:id="rId1" display="http://www.vertex42.com/calendars/" xr:uid="{00000000-0004-0000-0000-000000000000}"/>
    <hyperlink ref="N3" r:id="rId2" display="Monthly Calendar" xr:uid="{00000000-0004-0000-0000-000001000000}"/>
  </hyperlinks>
  <printOptions horizontalCentered="1"/>
  <pageMargins left="0.35" right="0.35" top="0.25" bottom="0.4" header="0.25" footer="0.25"/>
  <pageSetup orientation="landscape" r:id="rId3"/>
  <headerFooter alignWithMargins="0">
    <oddFooter>&amp;C&amp;8&amp;K01+048https://www.vertex42.com/calendars/calendar-with-holidays.html</oddFooter>
  </headerFooter>
  <ignoredErrors>
    <ignoredError sqref="A8:N11 A38:D41 A37:B37 D37 A32:N35 A31:B31 A26:N29 A25:B25 A20:N23 A19:B19 A14:N17 A13:B13 B7" emptyCellReference="1"/>
    <ignoredError sqref="C37 C31:N31 C25:N25 C19:N19 C13:N13 C7:N7" formula="1" emptyCellReference="1"/>
  </ignoredError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style="36" customWidth="1"/>
    <col min="2" max="2" width="13.7109375" style="36" customWidth="1"/>
    <col min="3" max="3" width="4.85546875" style="36" customWidth="1"/>
    <col min="4" max="4" width="13.7109375" style="36" customWidth="1"/>
    <col min="5" max="5" width="4.85546875" style="36" customWidth="1"/>
    <col min="6" max="6" width="13.7109375" style="36" customWidth="1"/>
    <col min="7" max="7" width="4.85546875" style="36" customWidth="1"/>
    <col min="8" max="8" width="13.7109375" style="36" customWidth="1"/>
    <col min="9" max="9" width="4.85546875" style="36" customWidth="1"/>
    <col min="10" max="10" width="13.7109375" style="36" customWidth="1"/>
    <col min="11" max="11" width="4.85546875" style="36" customWidth="1"/>
    <col min="12" max="12" width="13.7109375" style="36" customWidth="1"/>
    <col min="13" max="13" width="4.85546875" style="36" customWidth="1"/>
    <col min="14" max="14" width="13.7109375" style="36" customWidth="1"/>
    <col min="15" max="15" width="3.5703125" style="36" customWidth="1"/>
    <col min="16" max="16" width="25.7109375" style="36" customWidth="1"/>
    <col min="17" max="16384" width="9.140625" style="36"/>
  </cols>
  <sheetData>
    <row r="1" spans="1:14" hidden="1" x14ac:dyDescent="0.2">
      <c r="A1" s="8"/>
      <c r="B1" s="8"/>
      <c r="C1" s="8"/>
      <c r="D1" s="8"/>
      <c r="E1" s="8"/>
      <c r="F1" s="8"/>
      <c r="G1" s="8"/>
      <c r="H1" s="8"/>
      <c r="I1" s="8"/>
      <c r="J1" s="8"/>
      <c r="K1" s="8"/>
      <c r="L1" s="8"/>
      <c r="M1" s="8"/>
      <c r="N1" s="8"/>
    </row>
    <row r="2" spans="1:14" hidden="1" x14ac:dyDescent="0.2">
      <c r="A2" s="8"/>
      <c r="B2" s="8"/>
      <c r="C2" s="8"/>
      <c r="D2" s="8"/>
      <c r="E2" s="8"/>
      <c r="F2" s="8"/>
      <c r="G2" s="8"/>
      <c r="H2" s="8"/>
      <c r="I2" s="8"/>
      <c r="J2" s="8"/>
      <c r="K2" s="8"/>
      <c r="L2" s="8"/>
      <c r="M2" s="8"/>
      <c r="N2" s="8"/>
    </row>
    <row r="3" spans="1:14" hidden="1" x14ac:dyDescent="0.2">
      <c r="A3" s="8"/>
      <c r="B3" s="8"/>
      <c r="C3" s="8"/>
      <c r="D3" s="8"/>
      <c r="E3" s="8"/>
      <c r="F3" s="8"/>
      <c r="G3" s="8"/>
      <c r="H3" s="8"/>
      <c r="I3" s="8"/>
      <c r="J3" s="8"/>
      <c r="K3" s="8"/>
      <c r="L3" s="8"/>
      <c r="M3" s="8"/>
      <c r="N3" s="8"/>
    </row>
    <row r="4" spans="1:14" s="51" customFormat="1" ht="59.25" x14ac:dyDescent="0.2">
      <c r="A4" s="152" t="str">
        <f>UPPER(TEXT(B5,"mmmm yyyy"))</f>
        <v>OCTOBER 2022</v>
      </c>
      <c r="B4" s="152"/>
      <c r="C4" s="152"/>
      <c r="D4" s="152"/>
      <c r="E4" s="152"/>
      <c r="F4" s="152"/>
      <c r="G4" s="152"/>
      <c r="H4" s="152"/>
      <c r="I4" s="152"/>
      <c r="J4" s="152"/>
      <c r="K4" s="152"/>
      <c r="L4" s="152"/>
      <c r="M4" s="152"/>
      <c r="N4" s="152"/>
    </row>
    <row r="5" spans="1:14" s="3" customFormat="1" ht="11.25" hidden="1" x14ac:dyDescent="0.2">
      <c r="A5" s="3" t="s">
        <v>1</v>
      </c>
      <c r="B5" s="21">
        <f>DATE(YEAR('1'!B5),MONTH('1'!B5)+9,1)</f>
        <v>44835</v>
      </c>
    </row>
    <row r="6" spans="1:14" s="51" customFormat="1" ht="18" customHeight="1" x14ac:dyDescent="0.2">
      <c r="A6" s="142">
        <f>A13</f>
        <v>44836</v>
      </c>
      <c r="B6" s="143"/>
      <c r="C6" s="142">
        <f>C13</f>
        <v>44837</v>
      </c>
      <c r="D6" s="143"/>
      <c r="E6" s="142">
        <f>E13</f>
        <v>44838</v>
      </c>
      <c r="F6" s="143"/>
      <c r="G6" s="142">
        <f>G13</f>
        <v>44839</v>
      </c>
      <c r="H6" s="143"/>
      <c r="I6" s="142">
        <f>I13</f>
        <v>44840</v>
      </c>
      <c r="J6" s="143"/>
      <c r="K6" s="142">
        <f>K13</f>
        <v>44841</v>
      </c>
      <c r="L6" s="143"/>
      <c r="M6" s="142">
        <f>M13</f>
        <v>44842</v>
      </c>
      <c r="N6" s="143"/>
    </row>
    <row r="7" spans="1:14" s="51" customFormat="1" ht="15.75" customHeight="1" x14ac:dyDescent="0.2">
      <c r="A7" s="20" t="str">
        <f>IF(WEEKDAY($B$5,1)=startday,$B$5,"")</f>
        <v/>
      </c>
      <c r="B7" s="101" t="str">
        <f>IF(ISERROR(MATCH(A7,Events!$G:$G,0)),"",INDEX(Events!$A:$A,MATCH(A7,Events!$G:$G,0)))</f>
        <v/>
      </c>
      <c r="C7" s="20" t="str">
        <f>IF(A7="",IF(WEEKDAY($B$5,1)=MOD(startday,7)+1,$B$5,""),A7+1)</f>
        <v/>
      </c>
      <c r="D7" s="101" t="str">
        <f>IF(ISERROR(MATCH(C7,Events!$G:$G,0)),"",INDEX(Events!$A:$A,MATCH(C7,Events!$G:$G,0)))</f>
        <v/>
      </c>
      <c r="E7" s="20" t="str">
        <f>IF(C7="",IF(WEEKDAY($B$5,1)=MOD(startday+1,7)+1,$B$5,""),C7+1)</f>
        <v/>
      </c>
      <c r="F7" s="101" t="str">
        <f>IF(ISERROR(MATCH(E7,Events!$G:$G,0)),"",INDEX(Events!$A:$A,MATCH(E7,Events!$G:$G,0)))</f>
        <v/>
      </c>
      <c r="G7" s="20" t="str">
        <f>IF(E7="",IF(WEEKDAY($B$5,1)=MOD(startday+2,7)+1,$B$5,""),E7+1)</f>
        <v/>
      </c>
      <c r="H7" s="101" t="str">
        <f>IF(ISERROR(MATCH(G7,Events!$G:$G,0)),"",INDEX(Events!$A:$A,MATCH(G7,Events!$G:$G,0)))</f>
        <v/>
      </c>
      <c r="I7" s="20" t="str">
        <f>IF(G7="",IF(WEEKDAY($B$5,1)=MOD(startday+3,7)+1,$B$5,""),G7+1)</f>
        <v/>
      </c>
      <c r="J7" s="101" t="str">
        <f>IF(ISERROR(MATCH(I7,Events!$G:$G,0)),"",INDEX(Events!$A:$A,MATCH(I7,Events!$G:$G,0)))</f>
        <v/>
      </c>
      <c r="K7" s="20" t="str">
        <f>IF(I7="",IF(WEEKDAY($B$5,1)=MOD(startday+4,7)+1,$B$5,""),I7+1)</f>
        <v/>
      </c>
      <c r="L7" s="101" t="str">
        <f>IF(ISERROR(MATCH(K7,Events!$G:$G,0)),"",INDEX(Events!$A:$A,MATCH(K7,Events!$G:$G,0)))</f>
        <v/>
      </c>
      <c r="M7" s="20">
        <f>IF(K7="",IF(WEEKDAY($B$5,1)=MOD(startday+5,7)+1,$B$5,""),K7+1)</f>
        <v>44835</v>
      </c>
      <c r="N7" s="101" t="str">
        <f>IF(ISERROR(MATCH(M7,Events!$G:$G,0)),"",INDEX(Events!$A:$A,MATCH(M7,Events!$G:$G,0)))</f>
        <v/>
      </c>
    </row>
    <row r="8" spans="1:14" s="51" customFormat="1" ht="13.5" customHeight="1" x14ac:dyDescent="0.2">
      <c r="A8" s="150" t="str">
        <f ca="1">IF(ISERROR(MATCH(A7,Events!$H:$H,0)),"",INDEX(Events!$A:$A,MATCH(A7,Events!$H:$H,0)))</f>
        <v/>
      </c>
      <c r="B8" s="151" t="str">
        <f ca="1">IFERROR(INDEX(Events!#REF!,MATCH(A8,Events!A:A,0)),"")</f>
        <v/>
      </c>
      <c r="C8" s="150" t="str">
        <f ca="1">IF(ISERROR(MATCH(C7,Events!$H:$H,0)),"",INDEX(Events!$A:$A,MATCH(C7,Events!$H:$H,0)))</f>
        <v/>
      </c>
      <c r="D8" s="151" t="str">
        <f ca="1">IFERROR(INDEX(Events!#REF!,MATCH(C8,Events!C:C,0)),"")</f>
        <v/>
      </c>
      <c r="E8" s="150" t="str">
        <f ca="1">IF(ISERROR(MATCH(E7,Events!$H:$H,0)),"",INDEX(Events!$A:$A,MATCH(E7,Events!$H:$H,0)))</f>
        <v/>
      </c>
      <c r="F8" s="151" t="str">
        <f ca="1">IFERROR(INDEX(Events!#REF!,MATCH(E8,Events!E:E,0)),"")</f>
        <v/>
      </c>
      <c r="G8" s="150" t="str">
        <f ca="1">IF(ISERROR(MATCH(G7,Events!$H:$H,0)),"",INDEX(Events!$A:$A,MATCH(G7,Events!$H:$H,0)))</f>
        <v/>
      </c>
      <c r="H8" s="151" t="str">
        <f ca="1">IFERROR(INDEX(Events!#REF!,MATCH(G8,Events!G:G,0)),"")</f>
        <v/>
      </c>
      <c r="I8" s="150" t="str">
        <f ca="1">IF(ISERROR(MATCH(I7,Events!$H:$H,0)),"",INDEX(Events!$A:$A,MATCH(I7,Events!$H:$H,0)))</f>
        <v/>
      </c>
      <c r="J8" s="151" t="str">
        <f ca="1">IFERROR(INDEX(Events!#REF!,MATCH(I8,Events!I:I,0)),"")</f>
        <v/>
      </c>
      <c r="K8" s="150" t="str">
        <f ca="1">IF(ISERROR(MATCH(K7,Events!$H:$H,0)),"",INDEX(Events!$A:$A,MATCH(K7,Events!$H:$H,0)))</f>
        <v/>
      </c>
      <c r="L8" s="151" t="str">
        <f ca="1">IFERROR(INDEX(Events!#REF!,MATCH(K8,Events!K:K,0)),"")</f>
        <v/>
      </c>
      <c r="M8" s="150" t="str">
        <f ca="1">IF(ISERROR(MATCH(M7,Events!$H:$H,0)),"",INDEX(Events!$A:$A,MATCH(M7,Events!$H:$H,0)))</f>
        <v/>
      </c>
      <c r="N8" s="151" t="str">
        <f ca="1">IFERROR(INDEX(Events!#REF!,MATCH(M8,Events!M:M,0)),"")</f>
        <v/>
      </c>
    </row>
    <row r="9" spans="1:14" s="51" customFormat="1" ht="13.5" customHeight="1" x14ac:dyDescent="0.2">
      <c r="A9" s="150" t="str">
        <f ca="1">IF(ISERROR(MATCH(A7,Events!$I:$I,0)),"",INDEX(Events!$A:$A,MATCH(A7,Events!$I:$I,0)))</f>
        <v/>
      </c>
      <c r="B9" s="151"/>
      <c r="C9" s="150" t="str">
        <f ca="1">IF(ISERROR(MATCH(C7,Events!$I:$I,0)),"",INDEX(Events!$A:$A,MATCH(C7,Events!$I:$I,0)))</f>
        <v/>
      </c>
      <c r="D9" s="151"/>
      <c r="E9" s="150" t="str">
        <f ca="1">IF(ISERROR(MATCH(E7,Events!$I:$I,0)),"",INDEX(Events!$A:$A,MATCH(E7,Events!$I:$I,0)))</f>
        <v/>
      </c>
      <c r="F9" s="151"/>
      <c r="G9" s="150" t="str">
        <f ca="1">IF(ISERROR(MATCH(G7,Events!$I:$I,0)),"",INDEX(Events!$A:$A,MATCH(G7,Events!$I:$I,0)))</f>
        <v/>
      </c>
      <c r="H9" s="151"/>
      <c r="I9" s="150" t="str">
        <f ca="1">IF(ISERROR(MATCH(I7,Events!$I:$I,0)),"",INDEX(Events!$A:$A,MATCH(I7,Events!$I:$I,0)))</f>
        <v/>
      </c>
      <c r="J9" s="151"/>
      <c r="K9" s="150" t="str">
        <f ca="1">IF(ISERROR(MATCH(K7,Events!$I:$I,0)),"",INDEX(Events!$A:$A,MATCH(K7,Events!$I:$I,0)))</f>
        <v/>
      </c>
      <c r="L9" s="151"/>
      <c r="M9" s="150" t="str">
        <f ca="1">IF(ISERROR(MATCH(M7,Events!$I:$I,0)),"",INDEX(Events!$A:$A,MATCH(M7,Events!$I:$I,0)))</f>
        <v/>
      </c>
      <c r="N9" s="151"/>
    </row>
    <row r="10" spans="1:14" s="51" customFormat="1" ht="13.5" customHeight="1" x14ac:dyDescent="0.2">
      <c r="A10" s="150" t="str">
        <f ca="1">IF(ISERROR(MATCH(A7,Events!$J:$J,0)),"",INDEX(Events!$A:$A,MATCH(A7,Events!$J:$J,0)))</f>
        <v/>
      </c>
      <c r="B10" s="151"/>
      <c r="C10" s="150" t="str">
        <f ca="1">IF(ISERROR(MATCH(C7,Events!$J:$J,0)),"",INDEX(Events!$A:$A,MATCH(C7,Events!$J:$J,0)))</f>
        <v/>
      </c>
      <c r="D10" s="151"/>
      <c r="E10" s="150" t="str">
        <f ca="1">IF(ISERROR(MATCH(E7,Events!$J:$J,0)),"",INDEX(Events!$A:$A,MATCH(E7,Events!$J:$J,0)))</f>
        <v/>
      </c>
      <c r="F10" s="151"/>
      <c r="G10" s="150" t="str">
        <f ca="1">IF(ISERROR(MATCH(G7,Events!$J:$J,0)),"",INDEX(Events!$A:$A,MATCH(G7,Events!$J:$J,0)))</f>
        <v/>
      </c>
      <c r="H10" s="151"/>
      <c r="I10" s="150" t="str">
        <f ca="1">IF(ISERROR(MATCH(I7,Events!$J:$J,0)),"",INDEX(Events!$A:$A,MATCH(I7,Events!$J:$J,0)))</f>
        <v/>
      </c>
      <c r="J10" s="151"/>
      <c r="K10" s="150" t="str">
        <f ca="1">IF(ISERROR(MATCH(K7,Events!$J:$J,0)),"",INDEX(Events!$A:$A,MATCH(K7,Events!$J:$J,0)))</f>
        <v/>
      </c>
      <c r="L10" s="151"/>
      <c r="M10" s="150" t="str">
        <f ca="1">IF(ISERROR(MATCH(M7,Events!$J:$J,0)),"",INDEX(Events!$A:$A,MATCH(M7,Events!$J:$J,0)))</f>
        <v/>
      </c>
      <c r="N10" s="151"/>
    </row>
    <row r="11" spans="1:14" s="51" customFormat="1" ht="13.5" customHeight="1" x14ac:dyDescent="0.2">
      <c r="A11" s="150" t="str">
        <f ca="1">IF(ISERROR(MATCH(A7,Events!$K:$K,0)),"",INDEX(Events!$A:$A,MATCH(A7,Events!$K:$K,0)))</f>
        <v/>
      </c>
      <c r="B11" s="151"/>
      <c r="C11" s="150" t="str">
        <f ca="1">IF(ISERROR(MATCH(C7,Events!$K:$K,0)),"",INDEX(Events!$A:$A,MATCH(C7,Events!$K:$K,0)))</f>
        <v/>
      </c>
      <c r="D11" s="151"/>
      <c r="E11" s="150" t="str">
        <f ca="1">IF(ISERROR(MATCH(E7,Events!$K:$K,0)),"",INDEX(Events!$A:$A,MATCH(E7,Events!$K:$K,0)))</f>
        <v/>
      </c>
      <c r="F11" s="151"/>
      <c r="G11" s="150" t="str">
        <f ca="1">IF(ISERROR(MATCH(G7,Events!$K:$K,0)),"",INDEX(Events!$A:$A,MATCH(G7,Events!$K:$K,0)))</f>
        <v/>
      </c>
      <c r="H11" s="151"/>
      <c r="I11" s="150" t="str">
        <f ca="1">IF(ISERROR(MATCH(I7,Events!$K:$K,0)),"",INDEX(Events!$A:$A,MATCH(I7,Events!$K:$K,0)))</f>
        <v/>
      </c>
      <c r="J11" s="151"/>
      <c r="K11" s="150" t="str">
        <f ca="1">IF(ISERROR(MATCH(K7,Events!$K:$K,0)),"",INDEX(Events!$A:$A,MATCH(K7,Events!$K:$K,0)))</f>
        <v/>
      </c>
      <c r="L11" s="151"/>
      <c r="M11" s="150" t="str">
        <f ca="1">IF(ISERROR(MATCH(M7,Events!$K:$K,0)),"",INDEX(Events!$A:$A,MATCH(M7,Events!$K:$K,0)))</f>
        <v/>
      </c>
      <c r="N11" s="151"/>
    </row>
    <row r="12" spans="1:14" s="5" customFormat="1" ht="13.5" customHeight="1" x14ac:dyDescent="0.2">
      <c r="A12" s="153" t="str">
        <f>IF(ISERROR(MATCH(A7,Moon!$D:$D,0)),"",INDEX(Moon!$E:$E,MATCH(A7,Moon!$D:$D,0)))</f>
        <v/>
      </c>
      <c r="B12" s="154"/>
      <c r="C12" s="153" t="str">
        <f>IF(ISERROR(MATCH(C7,Moon!$D:$D,0)),"",INDEX(Moon!$E:$E,MATCH(C7,Moon!$D:$D,0)))</f>
        <v/>
      </c>
      <c r="D12" s="154"/>
      <c r="E12" s="153" t="str">
        <f>IF(ISERROR(MATCH(E7,Moon!$D:$D,0)),"",INDEX(Moon!$E:$E,MATCH(E7,Moon!$D:$D,0)))</f>
        <v/>
      </c>
      <c r="F12" s="154"/>
      <c r="G12" s="153" t="str">
        <f>IF(ISERROR(MATCH(G7,Moon!$D:$D,0)),"",INDEX(Moon!$E:$E,MATCH(G7,Moon!$D:$D,0)))</f>
        <v/>
      </c>
      <c r="H12" s="154"/>
      <c r="I12" s="153" t="str">
        <f>IF(ISERROR(MATCH(I7,Moon!$D:$D,0)),"",INDEX(Moon!$E:$E,MATCH(I7,Moon!$D:$D,0)))</f>
        <v/>
      </c>
      <c r="J12" s="154"/>
      <c r="K12" s="153" t="str">
        <f>IF(ISERROR(MATCH(K7,Moon!$D:$D,0)),"",INDEX(Moon!$E:$E,MATCH(K7,Moon!$D:$D,0)))</f>
        <v/>
      </c>
      <c r="L12" s="154"/>
      <c r="M12" s="153" t="str">
        <f>IF(ISERROR(MATCH(M7,Moon!$D:$D,0)),"",INDEX(Moon!$E:$E,MATCH(M7,Moon!$D:$D,0)))</f>
        <v/>
      </c>
      <c r="N12" s="154"/>
    </row>
    <row r="13" spans="1:14" s="51" customFormat="1" ht="15.75" customHeight="1" x14ac:dyDescent="0.2">
      <c r="A13" s="20">
        <f>IF(M7="","",IF(MONTH(M7+1)&lt;&gt;MONTH(M7),"",M7+1))</f>
        <v>44836</v>
      </c>
      <c r="B13" s="101" t="str">
        <f>IF(ISERROR(MATCH(A13,Events!$G:$G,0)),"",INDEX(Events!$A:$A,MATCH(A13,Events!$G:$G,0)))</f>
        <v/>
      </c>
      <c r="C13" s="20">
        <f>IF(A13="","",IF(MONTH(A13+1)&lt;&gt;MONTH(A13),"",A13+1))</f>
        <v>44837</v>
      </c>
      <c r="D13" s="101" t="str">
        <f>IF(ISERROR(MATCH(C13,Events!$G:$G,0)),"",INDEX(Events!$A:$A,MATCH(C13,Events!$G:$G,0)))</f>
        <v/>
      </c>
      <c r="E13" s="20">
        <f>IF(C13="","",IF(MONTH(C13+1)&lt;&gt;MONTH(C13),"",C13+1))</f>
        <v>44838</v>
      </c>
      <c r="F13" s="101" t="str">
        <f>IF(ISERROR(MATCH(E13,Events!$G:$G,0)),"",INDEX(Events!$A:$A,MATCH(E13,Events!$G:$G,0)))</f>
        <v/>
      </c>
      <c r="G13" s="20">
        <f>IF(E13="","",IF(MONTH(E13+1)&lt;&gt;MONTH(E13),"",E13+1))</f>
        <v>44839</v>
      </c>
      <c r="H13" s="101" t="str">
        <f>IF(ISERROR(MATCH(G13,Events!$G:$G,0)),"",INDEX(Events!$A:$A,MATCH(G13,Events!$G:$G,0)))</f>
        <v>Yom Kippur</v>
      </c>
      <c r="I13" s="20">
        <f>IF(G13="","",IF(MONTH(G13+1)&lt;&gt;MONTH(G13),"",G13+1))</f>
        <v>44840</v>
      </c>
      <c r="J13" s="101" t="str">
        <f>IF(ISERROR(MATCH(I13,Events!$G:$G,0)),"",INDEX(Events!$A:$A,MATCH(I13,Events!$G:$G,0)))</f>
        <v/>
      </c>
      <c r="K13" s="20">
        <f>IF(I13="","",IF(MONTH(I13+1)&lt;&gt;MONTH(I13),"",I13+1))</f>
        <v>44841</v>
      </c>
      <c r="L13" s="101" t="str">
        <f>IF(ISERROR(MATCH(K13,Events!$G:$G,0)),"",INDEX(Events!$A:$A,MATCH(K13,Events!$G:$G,0)))</f>
        <v/>
      </c>
      <c r="M13" s="20">
        <f>IF(K13="","",IF(MONTH(K13+1)&lt;&gt;MONTH(K13),"",K13+1))</f>
        <v>44842</v>
      </c>
      <c r="N13" s="101" t="str">
        <f>IF(ISERROR(MATCH(M13,Events!$G:$G,0)),"",INDEX(Events!$A:$A,MATCH(M13,Events!$G:$G,0)))</f>
        <v/>
      </c>
    </row>
    <row r="14" spans="1:14" s="51" customFormat="1" ht="13.5" customHeight="1" x14ac:dyDescent="0.2">
      <c r="A14" s="150" t="str">
        <f ca="1">IF(ISERROR(MATCH(A13,Events!$H:$H,0)),"",INDEX(Events!$A:$A,MATCH(A13,Events!$H:$H,0)))</f>
        <v/>
      </c>
      <c r="B14" s="151" t="str">
        <f ca="1">IFERROR(INDEX(Events!#REF!,MATCH(A14,Events!A:A,0)),"")</f>
        <v/>
      </c>
      <c r="C14" s="150" t="str">
        <f ca="1">IF(ISERROR(MATCH(C13,Events!$H:$H,0)),"",INDEX(Events!$A:$A,MATCH(C13,Events!$H:$H,0)))</f>
        <v/>
      </c>
      <c r="D14" s="151" t="str">
        <f ca="1">IFERROR(INDEX(Events!#REF!,MATCH(C14,Events!C:C,0)),"")</f>
        <v/>
      </c>
      <c r="E14" s="150" t="str">
        <f ca="1">IF(ISERROR(MATCH(E13,Events!$H:$H,0)),"",INDEX(Events!$A:$A,MATCH(E13,Events!$H:$H,0)))</f>
        <v/>
      </c>
      <c r="F14" s="151" t="str">
        <f ca="1">IFERROR(INDEX(Events!#REF!,MATCH(E14,Events!E:E,0)),"")</f>
        <v/>
      </c>
      <c r="G14" s="150" t="str">
        <f ca="1">IF(ISERROR(MATCH(G13,Events!$H:$H,0)),"",INDEX(Events!$A:$A,MATCH(G13,Events!$H:$H,0)))</f>
        <v/>
      </c>
      <c r="H14" s="151" t="str">
        <f ca="1">IFERROR(INDEX(Events!#REF!,MATCH(G14,Events!G:G,0)),"")</f>
        <v/>
      </c>
      <c r="I14" s="150" t="str">
        <f ca="1">IF(ISERROR(MATCH(I13,Events!$H:$H,0)),"",INDEX(Events!$A:$A,MATCH(I13,Events!$H:$H,0)))</f>
        <v/>
      </c>
      <c r="J14" s="151" t="str">
        <f ca="1">IFERROR(INDEX(Events!#REF!,MATCH(I14,Events!I:I,0)),"")</f>
        <v/>
      </c>
      <c r="K14" s="150" t="str">
        <f ca="1">IF(ISERROR(MATCH(K13,Events!$H:$H,0)),"",INDEX(Events!$A:$A,MATCH(K13,Events!$H:$H,0)))</f>
        <v/>
      </c>
      <c r="L14" s="151" t="str">
        <f ca="1">IFERROR(INDEX(Events!#REF!,MATCH(K14,Events!K:K,0)),"")</f>
        <v/>
      </c>
      <c r="M14" s="150" t="str">
        <f ca="1">IF(ISERROR(MATCH(M13,Events!$H:$H,0)),"",INDEX(Events!$A:$A,MATCH(M13,Events!$H:$H,0)))</f>
        <v/>
      </c>
      <c r="N14" s="151" t="str">
        <f ca="1">IFERROR(INDEX(Events!#REF!,MATCH(M14,Events!M:M,0)),"")</f>
        <v/>
      </c>
    </row>
    <row r="15" spans="1:14" s="51" customFormat="1" ht="13.5" customHeight="1" x14ac:dyDescent="0.2">
      <c r="A15" s="150" t="str">
        <f ca="1">IF(ISERROR(MATCH(A13,Events!$I:$I,0)),"",INDEX(Events!$A:$A,MATCH(A13,Events!$I:$I,0)))</f>
        <v/>
      </c>
      <c r="B15" s="151"/>
      <c r="C15" s="150" t="str">
        <f ca="1">IF(ISERROR(MATCH(C13,Events!$I:$I,0)),"",INDEX(Events!$A:$A,MATCH(C13,Events!$I:$I,0)))</f>
        <v/>
      </c>
      <c r="D15" s="151"/>
      <c r="E15" s="150" t="str">
        <f ca="1">IF(ISERROR(MATCH(E13,Events!$I:$I,0)),"",INDEX(Events!$A:$A,MATCH(E13,Events!$I:$I,0)))</f>
        <v/>
      </c>
      <c r="F15" s="151"/>
      <c r="G15" s="150" t="str">
        <f ca="1">IF(ISERROR(MATCH(G13,Events!$I:$I,0)),"",INDEX(Events!$A:$A,MATCH(G13,Events!$I:$I,0)))</f>
        <v/>
      </c>
      <c r="H15" s="151"/>
      <c r="I15" s="150" t="str">
        <f ca="1">IF(ISERROR(MATCH(I13,Events!$I:$I,0)),"",INDEX(Events!$A:$A,MATCH(I13,Events!$I:$I,0)))</f>
        <v/>
      </c>
      <c r="J15" s="151"/>
      <c r="K15" s="150" t="str">
        <f ca="1">IF(ISERROR(MATCH(K13,Events!$I:$I,0)),"",INDEX(Events!$A:$A,MATCH(K13,Events!$I:$I,0)))</f>
        <v/>
      </c>
      <c r="L15" s="151"/>
      <c r="M15" s="150" t="str">
        <f ca="1">IF(ISERROR(MATCH(M13,Events!$I:$I,0)),"",INDEX(Events!$A:$A,MATCH(M13,Events!$I:$I,0)))</f>
        <v/>
      </c>
      <c r="N15" s="151"/>
    </row>
    <row r="16" spans="1:14" s="51" customFormat="1" ht="13.5" customHeight="1" x14ac:dyDescent="0.2">
      <c r="A16" s="150" t="str">
        <f ca="1">IF(ISERROR(MATCH(A13,Events!$J:$J,0)),"",INDEX(Events!$A:$A,MATCH(A13,Events!$J:$J,0)))</f>
        <v/>
      </c>
      <c r="B16" s="151"/>
      <c r="C16" s="150" t="str">
        <f ca="1">IF(ISERROR(MATCH(C13,Events!$J:$J,0)),"",INDEX(Events!$A:$A,MATCH(C13,Events!$J:$J,0)))</f>
        <v/>
      </c>
      <c r="D16" s="151"/>
      <c r="E16" s="150" t="str">
        <f ca="1">IF(ISERROR(MATCH(E13,Events!$J:$J,0)),"",INDEX(Events!$A:$A,MATCH(E13,Events!$J:$J,0)))</f>
        <v/>
      </c>
      <c r="F16" s="151"/>
      <c r="G16" s="150" t="str">
        <f ca="1">IF(ISERROR(MATCH(G13,Events!$J:$J,0)),"",INDEX(Events!$A:$A,MATCH(G13,Events!$J:$J,0)))</f>
        <v/>
      </c>
      <c r="H16" s="151"/>
      <c r="I16" s="150" t="str">
        <f ca="1">IF(ISERROR(MATCH(I13,Events!$J:$J,0)),"",INDEX(Events!$A:$A,MATCH(I13,Events!$J:$J,0)))</f>
        <v/>
      </c>
      <c r="J16" s="151"/>
      <c r="K16" s="150" t="str">
        <f ca="1">IF(ISERROR(MATCH(K13,Events!$J:$J,0)),"",INDEX(Events!$A:$A,MATCH(K13,Events!$J:$J,0)))</f>
        <v/>
      </c>
      <c r="L16" s="151"/>
      <c r="M16" s="150" t="str">
        <f ca="1">IF(ISERROR(MATCH(M13,Events!$J:$J,0)),"",INDEX(Events!$A:$A,MATCH(M13,Events!$J:$J,0)))</f>
        <v/>
      </c>
      <c r="N16" s="151"/>
    </row>
    <row r="17" spans="1:14" s="51" customFormat="1" ht="13.5" customHeight="1" x14ac:dyDescent="0.2">
      <c r="A17" s="150" t="str">
        <f ca="1">IF(ISERROR(MATCH(A13,Events!$K:$K,0)),"",INDEX(Events!$A:$A,MATCH(A13,Events!$K:$K,0)))</f>
        <v/>
      </c>
      <c r="B17" s="151"/>
      <c r="C17" s="150" t="str">
        <f ca="1">IF(ISERROR(MATCH(C13,Events!$K:$K,0)),"",INDEX(Events!$A:$A,MATCH(C13,Events!$K:$K,0)))</f>
        <v/>
      </c>
      <c r="D17" s="151"/>
      <c r="E17" s="150" t="str">
        <f ca="1">IF(ISERROR(MATCH(E13,Events!$K:$K,0)),"",INDEX(Events!$A:$A,MATCH(E13,Events!$K:$K,0)))</f>
        <v/>
      </c>
      <c r="F17" s="151"/>
      <c r="G17" s="150" t="str">
        <f ca="1">IF(ISERROR(MATCH(G13,Events!$K:$K,0)),"",INDEX(Events!$A:$A,MATCH(G13,Events!$K:$K,0)))</f>
        <v/>
      </c>
      <c r="H17" s="151"/>
      <c r="I17" s="150" t="str">
        <f ca="1">IF(ISERROR(MATCH(I13,Events!$K:$K,0)),"",INDEX(Events!$A:$A,MATCH(I13,Events!$K:$K,0)))</f>
        <v/>
      </c>
      <c r="J17" s="151"/>
      <c r="K17" s="150" t="str">
        <f ca="1">IF(ISERROR(MATCH(K13,Events!$K:$K,0)),"",INDEX(Events!$A:$A,MATCH(K13,Events!$K:$K,0)))</f>
        <v/>
      </c>
      <c r="L17" s="151"/>
      <c r="M17" s="150" t="str">
        <f ca="1">IF(ISERROR(MATCH(M13,Events!$K:$K,0)),"",INDEX(Events!$A:$A,MATCH(M13,Events!$K:$K,0)))</f>
        <v/>
      </c>
      <c r="N17" s="151"/>
    </row>
    <row r="18" spans="1:14" s="5" customFormat="1" ht="13.5" customHeight="1" x14ac:dyDescent="0.2">
      <c r="A18" s="153" t="str">
        <f>IF(ISERROR(MATCH(A13,Moon!$D:$D,0)),"",INDEX(Moon!$E:$E,MATCH(A13,Moon!$D:$D,0)))</f>
        <v>🌓 5:14pm</v>
      </c>
      <c r="B18" s="154"/>
      <c r="C18" s="153" t="str">
        <f>IF(ISERROR(MATCH(C13,Moon!$D:$D,0)),"",INDEX(Moon!$E:$E,MATCH(C13,Moon!$D:$D,0)))</f>
        <v/>
      </c>
      <c r="D18" s="154"/>
      <c r="E18" s="153" t="str">
        <f>IF(ISERROR(MATCH(E13,Moon!$D:$D,0)),"",INDEX(Moon!$E:$E,MATCH(E13,Moon!$D:$D,0)))</f>
        <v/>
      </c>
      <c r="F18" s="154"/>
      <c r="G18" s="153" t="str">
        <f>IF(ISERROR(MATCH(G13,Moon!$D:$D,0)),"",INDEX(Moon!$E:$E,MATCH(G13,Moon!$D:$D,0)))</f>
        <v/>
      </c>
      <c r="H18" s="154"/>
      <c r="I18" s="153" t="str">
        <f>IF(ISERROR(MATCH(I13,Moon!$D:$D,0)),"",INDEX(Moon!$E:$E,MATCH(I13,Moon!$D:$D,0)))</f>
        <v/>
      </c>
      <c r="J18" s="154"/>
      <c r="K18" s="153" t="str">
        <f>IF(ISERROR(MATCH(K13,Moon!$D:$D,0)),"",INDEX(Moon!$E:$E,MATCH(K13,Moon!$D:$D,0)))</f>
        <v/>
      </c>
      <c r="L18" s="154"/>
      <c r="M18" s="153" t="str">
        <f>IF(ISERROR(MATCH(M13,Moon!$D:$D,0)),"",INDEX(Moon!$E:$E,MATCH(M13,Moon!$D:$D,0)))</f>
        <v/>
      </c>
      <c r="N18" s="154"/>
    </row>
    <row r="19" spans="1:14" s="51" customFormat="1" ht="15.75" customHeight="1" x14ac:dyDescent="0.2">
      <c r="A19" s="20">
        <f>IF(M13="","",IF(MONTH(M13+1)&lt;&gt;MONTH(M13),"",M13+1))</f>
        <v>44843</v>
      </c>
      <c r="B19" s="101" t="str">
        <f>IF(ISERROR(MATCH(A19,Events!$G:$G,0)),"",INDEX(Events!$A:$A,MATCH(A19,Events!$G:$G,0)))</f>
        <v/>
      </c>
      <c r="C19" s="20">
        <f>IF(A19="","",IF(MONTH(A19+1)&lt;&gt;MONTH(A19),"",A19+1))</f>
        <v>44844</v>
      </c>
      <c r="D19" s="101" t="str">
        <f>IF(ISERROR(MATCH(C19,Events!$G:$G,0)),"",INDEX(Events!$A:$A,MATCH(C19,Events!$G:$G,0)))</f>
        <v>Columbus Day</v>
      </c>
      <c r="E19" s="20">
        <f>IF(C19="","",IF(MONTH(C19+1)&lt;&gt;MONTH(C19),"",C19+1))</f>
        <v>44845</v>
      </c>
      <c r="F19" s="101" t="str">
        <f>IF(ISERROR(MATCH(E19,Events!$G:$G,0)),"",INDEX(Events!$A:$A,MATCH(E19,Events!$G:$G,0)))</f>
        <v/>
      </c>
      <c r="G19" s="20">
        <f>IF(E19="","",IF(MONTH(E19+1)&lt;&gt;MONTH(E19),"",E19+1))</f>
        <v>44846</v>
      </c>
      <c r="H19" s="101" t="str">
        <f>IF(ISERROR(MATCH(G19,Events!$G:$G,0)),"",INDEX(Events!$A:$A,MATCH(G19,Events!$G:$G,0)))</f>
        <v/>
      </c>
      <c r="I19" s="20">
        <f>IF(G19="","",IF(MONTH(G19+1)&lt;&gt;MONTH(G19),"",G19+1))</f>
        <v>44847</v>
      </c>
      <c r="J19" s="101" t="str">
        <f>IF(ISERROR(MATCH(I19,Events!$G:$G,0)),"",INDEX(Events!$A:$A,MATCH(I19,Events!$G:$G,0)))</f>
        <v/>
      </c>
      <c r="K19" s="20">
        <f>IF(I19="","",IF(MONTH(I19+1)&lt;&gt;MONTH(I19),"",I19+1))</f>
        <v>44848</v>
      </c>
      <c r="L19" s="101" t="str">
        <f>IF(ISERROR(MATCH(K19,Events!$G:$G,0)),"",INDEX(Events!$A:$A,MATCH(K19,Events!$G:$G,0)))</f>
        <v/>
      </c>
      <c r="M19" s="20">
        <f>IF(K19="","",IF(MONTH(K19+1)&lt;&gt;MONTH(K19),"",K19+1))</f>
        <v>44849</v>
      </c>
      <c r="N19" s="101" t="str">
        <f>IF(ISERROR(MATCH(M19,Events!$G:$G,0)),"",INDEX(Events!$A:$A,MATCH(M19,Events!$G:$G,0)))</f>
        <v/>
      </c>
    </row>
    <row r="20" spans="1:14" s="51" customFormat="1" ht="13.5" customHeight="1" x14ac:dyDescent="0.2">
      <c r="A20" s="150" t="str">
        <f ca="1">IF(ISERROR(MATCH(A19,Events!$H:$H,0)),"",INDEX(Events!$A:$A,MATCH(A19,Events!$H:$H,0)))</f>
        <v/>
      </c>
      <c r="B20" s="151" t="str">
        <f ca="1">IFERROR(INDEX(Events!#REF!,MATCH(A20,Events!A:A,0)),"")</f>
        <v/>
      </c>
      <c r="C20" s="150" t="str">
        <f ca="1">IF(ISERROR(MATCH(C19,Events!$H:$H,0)),"",INDEX(Events!$A:$A,MATCH(C19,Events!$H:$H,0)))</f>
        <v/>
      </c>
      <c r="D20" s="151" t="str">
        <f ca="1">IFERROR(INDEX(Events!#REF!,MATCH(C20,Events!C:C,0)),"")</f>
        <v/>
      </c>
      <c r="E20" s="150" t="str">
        <f ca="1">IF(ISERROR(MATCH(E19,Events!$H:$H,0)),"",INDEX(Events!$A:$A,MATCH(E19,Events!$H:$H,0)))</f>
        <v/>
      </c>
      <c r="F20" s="151" t="str">
        <f ca="1">IFERROR(INDEX(Events!#REF!,MATCH(E20,Events!E:E,0)),"")</f>
        <v/>
      </c>
      <c r="G20" s="150" t="str">
        <f ca="1">IF(ISERROR(MATCH(G19,Events!$H:$H,0)),"",INDEX(Events!$A:$A,MATCH(G19,Events!$H:$H,0)))</f>
        <v/>
      </c>
      <c r="H20" s="151" t="str">
        <f ca="1">IFERROR(INDEX(Events!#REF!,MATCH(G20,Events!G:G,0)),"")</f>
        <v/>
      </c>
      <c r="I20" s="150" t="str">
        <f ca="1">IF(ISERROR(MATCH(I19,Events!$H:$H,0)),"",INDEX(Events!$A:$A,MATCH(I19,Events!$H:$H,0)))</f>
        <v/>
      </c>
      <c r="J20" s="151" t="str">
        <f ca="1">IFERROR(INDEX(Events!#REF!,MATCH(I20,Events!I:I,0)),"")</f>
        <v/>
      </c>
      <c r="K20" s="150" t="str">
        <f ca="1">IF(ISERROR(MATCH(K19,Events!$H:$H,0)),"",INDEX(Events!$A:$A,MATCH(K19,Events!$H:$H,0)))</f>
        <v/>
      </c>
      <c r="L20" s="151" t="str">
        <f ca="1">IFERROR(INDEX(Events!#REF!,MATCH(K20,Events!K:K,0)),"")</f>
        <v/>
      </c>
      <c r="M20" s="150" t="str">
        <f ca="1">IF(ISERROR(MATCH(M19,Events!$H:$H,0)),"",INDEX(Events!$A:$A,MATCH(M19,Events!$H:$H,0)))</f>
        <v/>
      </c>
      <c r="N20" s="151" t="str">
        <f ca="1">IFERROR(INDEX(Events!#REF!,MATCH(M20,Events!M:M,0)),"")</f>
        <v/>
      </c>
    </row>
    <row r="21" spans="1:14" s="51" customFormat="1" ht="13.5" customHeight="1" x14ac:dyDescent="0.2">
      <c r="A21" s="150" t="str">
        <f ca="1">IF(ISERROR(MATCH(A19,Events!$I:$I,0)),"",INDEX(Events!$A:$A,MATCH(A19,Events!$I:$I,0)))</f>
        <v/>
      </c>
      <c r="B21" s="151"/>
      <c r="C21" s="150" t="str">
        <f ca="1">IF(ISERROR(MATCH(C19,Events!$I:$I,0)),"",INDEX(Events!$A:$A,MATCH(C19,Events!$I:$I,0)))</f>
        <v/>
      </c>
      <c r="D21" s="151"/>
      <c r="E21" s="150" t="str">
        <f ca="1">IF(ISERROR(MATCH(E19,Events!$I:$I,0)),"",INDEX(Events!$A:$A,MATCH(E19,Events!$I:$I,0)))</f>
        <v/>
      </c>
      <c r="F21" s="151"/>
      <c r="G21" s="150" t="str">
        <f ca="1">IF(ISERROR(MATCH(G19,Events!$I:$I,0)),"",INDEX(Events!$A:$A,MATCH(G19,Events!$I:$I,0)))</f>
        <v/>
      </c>
      <c r="H21" s="151"/>
      <c r="I21" s="150" t="str">
        <f ca="1">IF(ISERROR(MATCH(I19,Events!$I:$I,0)),"",INDEX(Events!$A:$A,MATCH(I19,Events!$I:$I,0)))</f>
        <v/>
      </c>
      <c r="J21" s="151"/>
      <c r="K21" s="150" t="str">
        <f ca="1">IF(ISERROR(MATCH(K19,Events!$I:$I,0)),"",INDEX(Events!$A:$A,MATCH(K19,Events!$I:$I,0)))</f>
        <v/>
      </c>
      <c r="L21" s="151"/>
      <c r="M21" s="150" t="str">
        <f ca="1">IF(ISERROR(MATCH(M19,Events!$I:$I,0)),"",INDEX(Events!$A:$A,MATCH(M19,Events!$I:$I,0)))</f>
        <v/>
      </c>
      <c r="N21" s="151"/>
    </row>
    <row r="22" spans="1:14" s="51" customFormat="1" ht="13.5" customHeight="1" x14ac:dyDescent="0.2">
      <c r="A22" s="150" t="str">
        <f ca="1">IF(ISERROR(MATCH(A19,Events!$J:$J,0)),"",INDEX(Events!$A:$A,MATCH(A19,Events!$J:$J,0)))</f>
        <v/>
      </c>
      <c r="B22" s="151"/>
      <c r="C22" s="150" t="str">
        <f ca="1">IF(ISERROR(MATCH(C19,Events!$J:$J,0)),"",INDEX(Events!$A:$A,MATCH(C19,Events!$J:$J,0)))</f>
        <v/>
      </c>
      <c r="D22" s="151"/>
      <c r="E22" s="150" t="str">
        <f ca="1">IF(ISERROR(MATCH(E19,Events!$J:$J,0)),"",INDEX(Events!$A:$A,MATCH(E19,Events!$J:$J,0)))</f>
        <v/>
      </c>
      <c r="F22" s="151"/>
      <c r="G22" s="150" t="str">
        <f ca="1">IF(ISERROR(MATCH(G19,Events!$J:$J,0)),"",INDEX(Events!$A:$A,MATCH(G19,Events!$J:$J,0)))</f>
        <v/>
      </c>
      <c r="H22" s="151"/>
      <c r="I22" s="150" t="str">
        <f ca="1">IF(ISERROR(MATCH(I19,Events!$J:$J,0)),"",INDEX(Events!$A:$A,MATCH(I19,Events!$J:$J,0)))</f>
        <v/>
      </c>
      <c r="J22" s="151"/>
      <c r="K22" s="150" t="str">
        <f ca="1">IF(ISERROR(MATCH(K19,Events!$J:$J,0)),"",INDEX(Events!$A:$A,MATCH(K19,Events!$J:$J,0)))</f>
        <v/>
      </c>
      <c r="L22" s="151"/>
      <c r="M22" s="150" t="str">
        <f ca="1">IF(ISERROR(MATCH(M19,Events!$J:$J,0)),"",INDEX(Events!$A:$A,MATCH(M19,Events!$J:$J,0)))</f>
        <v/>
      </c>
      <c r="N22" s="151"/>
    </row>
    <row r="23" spans="1:14" s="51" customFormat="1" ht="13.5" customHeight="1" x14ac:dyDescent="0.2">
      <c r="A23" s="150" t="str">
        <f ca="1">IF(ISERROR(MATCH(A19,Events!$K:$K,0)),"",INDEX(Events!$A:$A,MATCH(A19,Events!$K:$K,0)))</f>
        <v/>
      </c>
      <c r="B23" s="151"/>
      <c r="C23" s="150" t="str">
        <f ca="1">IF(ISERROR(MATCH(C19,Events!$K:$K,0)),"",INDEX(Events!$A:$A,MATCH(C19,Events!$K:$K,0)))</f>
        <v/>
      </c>
      <c r="D23" s="151"/>
      <c r="E23" s="150" t="str">
        <f ca="1">IF(ISERROR(MATCH(E19,Events!$K:$K,0)),"",INDEX(Events!$A:$A,MATCH(E19,Events!$K:$K,0)))</f>
        <v/>
      </c>
      <c r="F23" s="151"/>
      <c r="G23" s="150" t="str">
        <f ca="1">IF(ISERROR(MATCH(G19,Events!$K:$K,0)),"",INDEX(Events!$A:$A,MATCH(G19,Events!$K:$K,0)))</f>
        <v/>
      </c>
      <c r="H23" s="151"/>
      <c r="I23" s="150" t="str">
        <f ca="1">IF(ISERROR(MATCH(I19,Events!$K:$K,0)),"",INDEX(Events!$A:$A,MATCH(I19,Events!$K:$K,0)))</f>
        <v/>
      </c>
      <c r="J23" s="151"/>
      <c r="K23" s="150" t="str">
        <f ca="1">IF(ISERROR(MATCH(K19,Events!$K:$K,0)),"",INDEX(Events!$A:$A,MATCH(K19,Events!$K:$K,0)))</f>
        <v/>
      </c>
      <c r="L23" s="151"/>
      <c r="M23" s="150" t="str">
        <f ca="1">IF(ISERROR(MATCH(M19,Events!$K:$K,0)),"",INDEX(Events!$A:$A,MATCH(M19,Events!$K:$K,0)))</f>
        <v/>
      </c>
      <c r="N23" s="151"/>
    </row>
    <row r="24" spans="1:14" s="5" customFormat="1" ht="13.5" customHeight="1" x14ac:dyDescent="0.2">
      <c r="A24" s="153" t="str">
        <f>IF(ISERROR(MATCH(A19,Moon!$D:$D,0)),"",INDEX(Moon!$E:$E,MATCH(A19,Moon!$D:$D,0)))</f>
        <v>Full 🌕 1:55pm</v>
      </c>
      <c r="B24" s="154"/>
      <c r="C24" s="153" t="str">
        <f>IF(ISERROR(MATCH(C19,Moon!$D:$D,0)),"",INDEX(Moon!$E:$E,MATCH(C19,Moon!$D:$D,0)))</f>
        <v/>
      </c>
      <c r="D24" s="154"/>
      <c r="E24" s="153" t="str">
        <f>IF(ISERROR(MATCH(E19,Moon!$D:$D,0)),"",INDEX(Moon!$E:$E,MATCH(E19,Moon!$D:$D,0)))</f>
        <v/>
      </c>
      <c r="F24" s="154"/>
      <c r="G24" s="153" t="str">
        <f>IF(ISERROR(MATCH(G19,Moon!$D:$D,0)),"",INDEX(Moon!$E:$E,MATCH(G19,Moon!$D:$D,0)))</f>
        <v/>
      </c>
      <c r="H24" s="154"/>
      <c r="I24" s="153" t="str">
        <f>IF(ISERROR(MATCH(I19,Moon!$D:$D,0)),"",INDEX(Moon!$E:$E,MATCH(I19,Moon!$D:$D,0)))</f>
        <v/>
      </c>
      <c r="J24" s="154"/>
      <c r="K24" s="153" t="str">
        <f>IF(ISERROR(MATCH(K19,Moon!$D:$D,0)),"",INDEX(Moon!$E:$E,MATCH(K19,Moon!$D:$D,0)))</f>
        <v/>
      </c>
      <c r="L24" s="154"/>
      <c r="M24" s="153" t="str">
        <f>IF(ISERROR(MATCH(M19,Moon!$D:$D,0)),"",INDEX(Moon!$E:$E,MATCH(M19,Moon!$D:$D,0)))</f>
        <v/>
      </c>
      <c r="N24" s="154"/>
    </row>
    <row r="25" spans="1:14" s="51" customFormat="1" ht="15.75" customHeight="1" x14ac:dyDescent="0.2">
      <c r="A25" s="20">
        <f>IF(M19="","",IF(MONTH(M19+1)&lt;&gt;MONTH(M19),"",M19+1))</f>
        <v>44850</v>
      </c>
      <c r="B25" s="101" t="str">
        <f>IF(ISERROR(MATCH(A25,Events!$G:$G,0)),"",INDEX(Events!$A:$A,MATCH(A25,Events!$G:$G,0)))</f>
        <v>Boss's Day</v>
      </c>
      <c r="C25" s="20">
        <f>IF(A25="","",IF(MONTH(A25+1)&lt;&gt;MONTH(A25),"",A25+1))</f>
        <v>44851</v>
      </c>
      <c r="D25" s="101" t="str">
        <f>IF(ISERROR(MATCH(C25,Events!$G:$G,0)),"",INDEX(Events!$A:$A,MATCH(C25,Events!$G:$G,0)))</f>
        <v/>
      </c>
      <c r="E25" s="20">
        <f>IF(C25="","",IF(MONTH(C25+1)&lt;&gt;MONTH(C25),"",C25+1))</f>
        <v>44852</v>
      </c>
      <c r="F25" s="101" t="str">
        <f>IF(ISERROR(MATCH(E25,Events!$G:$G,0)),"",INDEX(Events!$A:$A,MATCH(E25,Events!$G:$G,0)))</f>
        <v/>
      </c>
      <c r="G25" s="20">
        <f>IF(E25="","",IF(MONTH(E25+1)&lt;&gt;MONTH(E25),"",E25+1))</f>
        <v>44853</v>
      </c>
      <c r="H25" s="101" t="str">
        <f>IF(ISERROR(MATCH(G25,Events!$G:$G,0)),"",INDEX(Events!$A:$A,MATCH(G25,Events!$G:$G,0)))</f>
        <v/>
      </c>
      <c r="I25" s="20">
        <f>IF(G25="","",IF(MONTH(G25+1)&lt;&gt;MONTH(G25),"",G25+1))</f>
        <v>44854</v>
      </c>
      <c r="J25" s="101" t="str">
        <f>IF(ISERROR(MATCH(I25,Events!$G:$G,0)),"",INDEX(Events!$A:$A,MATCH(I25,Events!$G:$G,0)))</f>
        <v/>
      </c>
      <c r="K25" s="20">
        <f>IF(I25="","",IF(MONTH(I25+1)&lt;&gt;MONTH(I25),"",I25+1))</f>
        <v>44855</v>
      </c>
      <c r="L25" s="101" t="str">
        <f>IF(ISERROR(MATCH(K25,Events!$G:$G,0)),"",INDEX(Events!$A:$A,MATCH(K25,Events!$G:$G,0)))</f>
        <v/>
      </c>
      <c r="M25" s="20">
        <f>IF(K25="","",IF(MONTH(K25+1)&lt;&gt;MONTH(K25),"",K25+1))</f>
        <v>44856</v>
      </c>
      <c r="N25" s="101" t="str">
        <f>IF(ISERROR(MATCH(M25,Events!$G:$G,0)),"",INDEX(Events!$A:$A,MATCH(M25,Events!$G:$G,0)))</f>
        <v/>
      </c>
    </row>
    <row r="26" spans="1:14" s="51" customFormat="1" ht="13.5" customHeight="1" x14ac:dyDescent="0.2">
      <c r="A26" s="150" t="str">
        <f ca="1">IF(ISERROR(MATCH(A25,Events!$H:$H,0)),"",INDEX(Events!$A:$A,MATCH(A25,Events!$H:$H,0)))</f>
        <v/>
      </c>
      <c r="B26" s="151" t="str">
        <f ca="1">IFERROR(INDEX(Events!#REF!,MATCH(A26,Events!A:A,0)),"")</f>
        <v/>
      </c>
      <c r="C26" s="150" t="str">
        <f ca="1">IF(ISERROR(MATCH(C25,Events!$H:$H,0)),"",INDEX(Events!$A:$A,MATCH(C25,Events!$H:$H,0)))</f>
        <v/>
      </c>
      <c r="D26" s="151" t="str">
        <f ca="1">IFERROR(INDEX(Events!#REF!,MATCH(C26,Events!C:C,0)),"")</f>
        <v/>
      </c>
      <c r="E26" s="150" t="str">
        <f ca="1">IF(ISERROR(MATCH(E25,Events!$H:$H,0)),"",INDEX(Events!$A:$A,MATCH(E25,Events!$H:$H,0)))</f>
        <v/>
      </c>
      <c r="F26" s="151" t="str">
        <f ca="1">IFERROR(INDEX(Events!#REF!,MATCH(E26,Events!E:E,0)),"")</f>
        <v/>
      </c>
      <c r="G26" s="150" t="str">
        <f ca="1">IF(ISERROR(MATCH(G25,Events!$H:$H,0)),"",INDEX(Events!$A:$A,MATCH(G25,Events!$H:$H,0)))</f>
        <v/>
      </c>
      <c r="H26" s="151" t="str">
        <f ca="1">IFERROR(INDEX(Events!#REF!,MATCH(G26,Events!G:G,0)),"")</f>
        <v/>
      </c>
      <c r="I26" s="150" t="str">
        <f ca="1">IF(ISERROR(MATCH(I25,Events!$H:$H,0)),"",INDEX(Events!$A:$A,MATCH(I25,Events!$H:$H,0)))</f>
        <v/>
      </c>
      <c r="J26" s="151" t="str">
        <f ca="1">IFERROR(INDEX(Events!#REF!,MATCH(I26,Events!I:I,0)),"")</f>
        <v/>
      </c>
      <c r="K26" s="150" t="str">
        <f ca="1">IF(ISERROR(MATCH(K25,Events!$H:$H,0)),"",INDEX(Events!$A:$A,MATCH(K25,Events!$H:$H,0)))</f>
        <v/>
      </c>
      <c r="L26" s="151" t="str">
        <f ca="1">IFERROR(INDEX(Events!#REF!,MATCH(K26,Events!K:K,0)),"")</f>
        <v/>
      </c>
      <c r="M26" s="150" t="str">
        <f ca="1">IF(ISERROR(MATCH(M25,Events!$H:$H,0)),"",INDEX(Events!$A:$A,MATCH(M25,Events!$H:$H,0)))</f>
        <v/>
      </c>
      <c r="N26" s="151" t="str">
        <f ca="1">IFERROR(INDEX(Events!#REF!,MATCH(M26,Events!M:M,0)),"")</f>
        <v/>
      </c>
    </row>
    <row r="27" spans="1:14" s="51" customFormat="1" ht="13.5" customHeight="1" x14ac:dyDescent="0.2">
      <c r="A27" s="150" t="str">
        <f ca="1">IF(ISERROR(MATCH(A25,Events!$I:$I,0)),"",INDEX(Events!$A:$A,MATCH(A25,Events!$I:$I,0)))</f>
        <v/>
      </c>
      <c r="B27" s="151"/>
      <c r="C27" s="150" t="str">
        <f ca="1">IF(ISERROR(MATCH(C25,Events!$I:$I,0)),"",INDEX(Events!$A:$A,MATCH(C25,Events!$I:$I,0)))</f>
        <v/>
      </c>
      <c r="D27" s="151"/>
      <c r="E27" s="150" t="str">
        <f ca="1">IF(ISERROR(MATCH(E25,Events!$I:$I,0)),"",INDEX(Events!$A:$A,MATCH(E25,Events!$I:$I,0)))</f>
        <v/>
      </c>
      <c r="F27" s="151"/>
      <c r="G27" s="150" t="str">
        <f ca="1">IF(ISERROR(MATCH(G25,Events!$I:$I,0)),"",INDEX(Events!$A:$A,MATCH(G25,Events!$I:$I,0)))</f>
        <v/>
      </c>
      <c r="H27" s="151"/>
      <c r="I27" s="150" t="str">
        <f ca="1">IF(ISERROR(MATCH(I25,Events!$I:$I,0)),"",INDEX(Events!$A:$A,MATCH(I25,Events!$I:$I,0)))</f>
        <v/>
      </c>
      <c r="J27" s="151"/>
      <c r="K27" s="150" t="str">
        <f ca="1">IF(ISERROR(MATCH(K25,Events!$I:$I,0)),"",INDEX(Events!$A:$A,MATCH(K25,Events!$I:$I,0)))</f>
        <v/>
      </c>
      <c r="L27" s="151"/>
      <c r="M27" s="150" t="str">
        <f ca="1">IF(ISERROR(MATCH(M25,Events!$I:$I,0)),"",INDEX(Events!$A:$A,MATCH(M25,Events!$I:$I,0)))</f>
        <v/>
      </c>
      <c r="N27" s="151"/>
    </row>
    <row r="28" spans="1:14" s="51" customFormat="1" ht="13.5" customHeight="1" x14ac:dyDescent="0.2">
      <c r="A28" s="150" t="str">
        <f ca="1">IF(ISERROR(MATCH(A25,Events!$J:$J,0)),"",INDEX(Events!$A:$A,MATCH(A25,Events!$J:$J,0)))</f>
        <v/>
      </c>
      <c r="B28" s="151"/>
      <c r="C28" s="150" t="str">
        <f ca="1">IF(ISERROR(MATCH(C25,Events!$J:$J,0)),"",INDEX(Events!$A:$A,MATCH(C25,Events!$J:$J,0)))</f>
        <v/>
      </c>
      <c r="D28" s="151"/>
      <c r="E28" s="150" t="str">
        <f ca="1">IF(ISERROR(MATCH(E25,Events!$J:$J,0)),"",INDEX(Events!$A:$A,MATCH(E25,Events!$J:$J,0)))</f>
        <v/>
      </c>
      <c r="F28" s="151"/>
      <c r="G28" s="150" t="str">
        <f ca="1">IF(ISERROR(MATCH(G25,Events!$J:$J,0)),"",INDEX(Events!$A:$A,MATCH(G25,Events!$J:$J,0)))</f>
        <v/>
      </c>
      <c r="H28" s="151"/>
      <c r="I28" s="150" t="str">
        <f ca="1">IF(ISERROR(MATCH(I25,Events!$J:$J,0)),"",INDEX(Events!$A:$A,MATCH(I25,Events!$J:$J,0)))</f>
        <v/>
      </c>
      <c r="J28" s="151"/>
      <c r="K28" s="150" t="str">
        <f ca="1">IF(ISERROR(MATCH(K25,Events!$J:$J,0)),"",INDEX(Events!$A:$A,MATCH(K25,Events!$J:$J,0)))</f>
        <v/>
      </c>
      <c r="L28" s="151"/>
      <c r="M28" s="150" t="str">
        <f ca="1">IF(ISERROR(MATCH(M25,Events!$J:$J,0)),"",INDEX(Events!$A:$A,MATCH(M25,Events!$J:$J,0)))</f>
        <v/>
      </c>
      <c r="N28" s="151"/>
    </row>
    <row r="29" spans="1:14" s="51" customFormat="1" ht="13.5" customHeight="1" x14ac:dyDescent="0.2">
      <c r="A29" s="150" t="str">
        <f ca="1">IF(ISERROR(MATCH(A25,Events!$K:$K,0)),"",INDEX(Events!$A:$A,MATCH(A25,Events!$K:$K,0)))</f>
        <v/>
      </c>
      <c r="B29" s="151"/>
      <c r="C29" s="150" t="str">
        <f ca="1">IF(ISERROR(MATCH(C25,Events!$K:$K,0)),"",INDEX(Events!$A:$A,MATCH(C25,Events!$K:$K,0)))</f>
        <v/>
      </c>
      <c r="D29" s="151"/>
      <c r="E29" s="150" t="str">
        <f ca="1">IF(ISERROR(MATCH(E25,Events!$K:$K,0)),"",INDEX(Events!$A:$A,MATCH(E25,Events!$K:$K,0)))</f>
        <v/>
      </c>
      <c r="F29" s="151"/>
      <c r="G29" s="150" t="str">
        <f ca="1">IF(ISERROR(MATCH(G25,Events!$K:$K,0)),"",INDEX(Events!$A:$A,MATCH(G25,Events!$K:$K,0)))</f>
        <v/>
      </c>
      <c r="H29" s="151"/>
      <c r="I29" s="150" t="str">
        <f ca="1">IF(ISERROR(MATCH(I25,Events!$K:$K,0)),"",INDEX(Events!$A:$A,MATCH(I25,Events!$K:$K,0)))</f>
        <v/>
      </c>
      <c r="J29" s="151"/>
      <c r="K29" s="150" t="str">
        <f ca="1">IF(ISERROR(MATCH(K25,Events!$K:$K,0)),"",INDEX(Events!$A:$A,MATCH(K25,Events!$K:$K,0)))</f>
        <v/>
      </c>
      <c r="L29" s="151"/>
      <c r="M29" s="150" t="str">
        <f ca="1">IF(ISERROR(MATCH(M25,Events!$K:$K,0)),"",INDEX(Events!$A:$A,MATCH(M25,Events!$K:$K,0)))</f>
        <v/>
      </c>
      <c r="N29" s="151"/>
    </row>
    <row r="30" spans="1:14" s="5" customFormat="1" ht="13.5" customHeight="1" x14ac:dyDescent="0.2">
      <c r="A30" s="153" t="str">
        <f>IF(ISERROR(MATCH(A25,Moon!$D:$D,0)),"",INDEX(Moon!$E:$E,MATCH(A25,Moon!$D:$D,0)))</f>
        <v/>
      </c>
      <c r="B30" s="154"/>
      <c r="C30" s="153" t="str">
        <f>IF(ISERROR(MATCH(C25,Moon!$D:$D,0)),"",INDEX(Moon!$E:$E,MATCH(C25,Moon!$D:$D,0)))</f>
        <v>🌗 10:15am</v>
      </c>
      <c r="D30" s="154"/>
      <c r="E30" s="153" t="str">
        <f>IF(ISERROR(MATCH(E25,Moon!$D:$D,0)),"",INDEX(Moon!$E:$E,MATCH(E25,Moon!$D:$D,0)))</f>
        <v/>
      </c>
      <c r="F30" s="154"/>
      <c r="G30" s="153" t="str">
        <f>IF(ISERROR(MATCH(G25,Moon!$D:$D,0)),"",INDEX(Moon!$E:$E,MATCH(G25,Moon!$D:$D,0)))</f>
        <v/>
      </c>
      <c r="H30" s="154"/>
      <c r="I30" s="153" t="str">
        <f>IF(ISERROR(MATCH(I25,Moon!$D:$D,0)),"",INDEX(Moon!$E:$E,MATCH(I25,Moon!$D:$D,0)))</f>
        <v/>
      </c>
      <c r="J30" s="154"/>
      <c r="K30" s="153" t="str">
        <f>IF(ISERROR(MATCH(K25,Moon!$D:$D,0)),"",INDEX(Moon!$E:$E,MATCH(K25,Moon!$D:$D,0)))</f>
        <v/>
      </c>
      <c r="L30" s="154"/>
      <c r="M30" s="153" t="str">
        <f>IF(ISERROR(MATCH(M25,Moon!$D:$D,0)),"",INDEX(Moon!$E:$E,MATCH(M25,Moon!$D:$D,0)))</f>
        <v/>
      </c>
      <c r="N30" s="154"/>
    </row>
    <row r="31" spans="1:14" s="51" customFormat="1" ht="15.75" x14ac:dyDescent="0.2">
      <c r="A31" s="20">
        <f>IF(M25="","",IF(MONTH(M25+1)&lt;&gt;MONTH(M25),"",M25+1))</f>
        <v>44857</v>
      </c>
      <c r="B31" s="101" t="str">
        <f>IF(ISERROR(MATCH(A31,Events!$G:$G,0)),"",INDEX(Events!$A:$A,MATCH(A31,Events!$G:$G,0)))</f>
        <v/>
      </c>
      <c r="C31" s="20">
        <f>IF(A31="","",IF(MONTH(A31+1)&lt;&gt;MONTH(A31),"",A31+1))</f>
        <v>44858</v>
      </c>
      <c r="D31" s="101" t="str">
        <f>IF(ISERROR(MATCH(C31,Events!$G:$G,0)),"",INDEX(Events!$A:$A,MATCH(C31,Events!$G:$G,0)))</f>
        <v>United Nations Day</v>
      </c>
      <c r="E31" s="20">
        <f>IF(C31="","",IF(MONTH(C31+1)&lt;&gt;MONTH(C31),"",C31+1))</f>
        <v>44859</v>
      </c>
      <c r="F31" s="101" t="str">
        <f>IF(ISERROR(MATCH(E31,Events!$G:$G,0)),"",INDEX(Events!$A:$A,MATCH(E31,Events!$G:$G,0)))</f>
        <v/>
      </c>
      <c r="G31" s="20">
        <f>IF(E31="","",IF(MONTH(E31+1)&lt;&gt;MONTH(E31),"",E31+1))</f>
        <v>44860</v>
      </c>
      <c r="H31" s="101" t="str">
        <f>IF(ISERROR(MATCH(G31,Events!$G:$G,0)),"",INDEX(Events!$A:$A,MATCH(G31,Events!$G:$G,0)))</f>
        <v/>
      </c>
      <c r="I31" s="20">
        <f>IF(G31="","",IF(MONTH(G31+1)&lt;&gt;MONTH(G31),"",G31+1))</f>
        <v>44861</v>
      </c>
      <c r="J31" s="101" t="str">
        <f>IF(ISERROR(MATCH(I31,Events!$G:$G,0)),"",INDEX(Events!$A:$A,MATCH(I31,Events!$G:$G,0)))</f>
        <v/>
      </c>
      <c r="K31" s="20">
        <f>IF(I31="","",IF(MONTH(I31+1)&lt;&gt;MONTH(I31),"",I31+1))</f>
        <v>44862</v>
      </c>
      <c r="L31" s="101" t="str">
        <f>IF(ISERROR(MATCH(K31,Events!$G:$G,0)),"",INDEX(Events!$A:$A,MATCH(K31,Events!$G:$G,0)))</f>
        <v/>
      </c>
      <c r="M31" s="20">
        <f>IF(K31="","",IF(MONTH(K31+1)&lt;&gt;MONTH(K31),"",K31+1))</f>
        <v>44863</v>
      </c>
      <c r="N31" s="101" t="str">
        <f>IF(ISERROR(MATCH(M31,Events!$G:$G,0)),"",INDEX(Events!$A:$A,MATCH(M31,Events!$G:$G,0)))</f>
        <v/>
      </c>
    </row>
    <row r="32" spans="1:14" s="51" customFormat="1" ht="13.5" customHeight="1" x14ac:dyDescent="0.2">
      <c r="A32" s="150" t="str">
        <f ca="1">IF(ISERROR(MATCH(A31,Events!$H:$H,0)),"",INDEX(Events!$A:$A,MATCH(A31,Events!$H:$H,0)))</f>
        <v/>
      </c>
      <c r="B32" s="151" t="str">
        <f ca="1">IFERROR(INDEX(Events!#REF!,MATCH(A32,Events!A:A,0)),"")</f>
        <v/>
      </c>
      <c r="C32" s="150" t="str">
        <f ca="1">IF(ISERROR(MATCH(C31,Events!$H:$H,0)),"",INDEX(Events!$A:$A,MATCH(C31,Events!$H:$H,0)))</f>
        <v/>
      </c>
      <c r="D32" s="151" t="str">
        <f ca="1">IFERROR(INDEX(Events!#REF!,MATCH(C32,Events!C:C,0)),"")</f>
        <v/>
      </c>
      <c r="E32" s="150" t="str">
        <f ca="1">IF(ISERROR(MATCH(E31,Events!$H:$H,0)),"",INDEX(Events!$A:$A,MATCH(E31,Events!$H:$H,0)))</f>
        <v/>
      </c>
      <c r="F32" s="151" t="str">
        <f ca="1">IFERROR(INDEX(Events!#REF!,MATCH(E32,Events!E:E,0)),"")</f>
        <v/>
      </c>
      <c r="G32" s="150" t="str">
        <f ca="1">IF(ISERROR(MATCH(G31,Events!$H:$H,0)),"",INDEX(Events!$A:$A,MATCH(G31,Events!$H:$H,0)))</f>
        <v/>
      </c>
      <c r="H32" s="151" t="str">
        <f ca="1">IFERROR(INDEX(Events!#REF!,MATCH(G32,Events!G:G,0)),"")</f>
        <v/>
      </c>
      <c r="I32" s="150" t="str">
        <f ca="1">IF(ISERROR(MATCH(I31,Events!$H:$H,0)),"",INDEX(Events!$A:$A,MATCH(I31,Events!$H:$H,0)))</f>
        <v/>
      </c>
      <c r="J32" s="151" t="str">
        <f ca="1">IFERROR(INDEX(Events!#REF!,MATCH(I32,Events!I:I,0)),"")</f>
        <v/>
      </c>
      <c r="K32" s="150" t="str">
        <f ca="1">IF(ISERROR(MATCH(K31,Events!$H:$H,0)),"",INDEX(Events!$A:$A,MATCH(K31,Events!$H:$H,0)))</f>
        <v/>
      </c>
      <c r="L32" s="151" t="str">
        <f ca="1">IFERROR(INDEX(Events!#REF!,MATCH(K32,Events!K:K,0)),"")</f>
        <v/>
      </c>
      <c r="M32" s="150" t="str">
        <f ca="1">IF(ISERROR(MATCH(M31,Events!$H:$H,0)),"",INDEX(Events!$A:$A,MATCH(M31,Events!$H:$H,0)))</f>
        <v/>
      </c>
      <c r="N32" s="151" t="str">
        <f ca="1">IFERROR(INDEX(Events!#REF!,MATCH(M32,Events!M:M,0)),"")</f>
        <v/>
      </c>
    </row>
    <row r="33" spans="1:14" s="51" customFormat="1" ht="13.5" customHeight="1" x14ac:dyDescent="0.2">
      <c r="A33" s="150" t="str">
        <f ca="1">IF(ISERROR(MATCH(A31,Events!$I:$I,0)),"",INDEX(Events!$A:$A,MATCH(A31,Events!$I:$I,0)))</f>
        <v/>
      </c>
      <c r="B33" s="151"/>
      <c r="C33" s="150" t="str">
        <f ca="1">IF(ISERROR(MATCH(C31,Events!$I:$I,0)),"",INDEX(Events!$A:$A,MATCH(C31,Events!$I:$I,0)))</f>
        <v/>
      </c>
      <c r="D33" s="151"/>
      <c r="E33" s="150" t="str">
        <f ca="1">IF(ISERROR(MATCH(E31,Events!$I:$I,0)),"",INDEX(Events!$A:$A,MATCH(E31,Events!$I:$I,0)))</f>
        <v/>
      </c>
      <c r="F33" s="151"/>
      <c r="G33" s="150" t="str">
        <f ca="1">IF(ISERROR(MATCH(G31,Events!$I:$I,0)),"",INDEX(Events!$A:$A,MATCH(G31,Events!$I:$I,0)))</f>
        <v/>
      </c>
      <c r="H33" s="151"/>
      <c r="I33" s="150" t="str">
        <f ca="1">IF(ISERROR(MATCH(I31,Events!$I:$I,0)),"",INDEX(Events!$A:$A,MATCH(I31,Events!$I:$I,0)))</f>
        <v/>
      </c>
      <c r="J33" s="151"/>
      <c r="K33" s="150" t="str">
        <f ca="1">IF(ISERROR(MATCH(K31,Events!$I:$I,0)),"",INDEX(Events!$A:$A,MATCH(K31,Events!$I:$I,0)))</f>
        <v/>
      </c>
      <c r="L33" s="151"/>
      <c r="M33" s="150" t="str">
        <f ca="1">IF(ISERROR(MATCH(M31,Events!$I:$I,0)),"",INDEX(Events!$A:$A,MATCH(M31,Events!$I:$I,0)))</f>
        <v/>
      </c>
      <c r="N33" s="151"/>
    </row>
    <row r="34" spans="1:14" s="51" customFormat="1" ht="13.5" customHeight="1" x14ac:dyDescent="0.2">
      <c r="A34" s="150" t="str">
        <f ca="1">IF(ISERROR(MATCH(A31,Events!$J:$J,0)),"",INDEX(Events!$A:$A,MATCH(A31,Events!$J:$J,0)))</f>
        <v/>
      </c>
      <c r="B34" s="151"/>
      <c r="C34" s="150" t="str">
        <f ca="1">IF(ISERROR(MATCH(C31,Events!$J:$J,0)),"",INDEX(Events!$A:$A,MATCH(C31,Events!$J:$J,0)))</f>
        <v/>
      </c>
      <c r="D34" s="151"/>
      <c r="E34" s="150" t="str">
        <f ca="1">IF(ISERROR(MATCH(E31,Events!$J:$J,0)),"",INDEX(Events!$A:$A,MATCH(E31,Events!$J:$J,0)))</f>
        <v/>
      </c>
      <c r="F34" s="151"/>
      <c r="G34" s="150" t="str">
        <f ca="1">IF(ISERROR(MATCH(G31,Events!$J:$J,0)),"",INDEX(Events!$A:$A,MATCH(G31,Events!$J:$J,0)))</f>
        <v/>
      </c>
      <c r="H34" s="151"/>
      <c r="I34" s="150" t="str">
        <f ca="1">IF(ISERROR(MATCH(I31,Events!$J:$J,0)),"",INDEX(Events!$A:$A,MATCH(I31,Events!$J:$J,0)))</f>
        <v/>
      </c>
      <c r="J34" s="151"/>
      <c r="K34" s="150" t="str">
        <f ca="1">IF(ISERROR(MATCH(K31,Events!$J:$J,0)),"",INDEX(Events!$A:$A,MATCH(K31,Events!$J:$J,0)))</f>
        <v/>
      </c>
      <c r="L34" s="151"/>
      <c r="M34" s="150" t="str">
        <f ca="1">IF(ISERROR(MATCH(M31,Events!$J:$J,0)),"",INDEX(Events!$A:$A,MATCH(M31,Events!$J:$J,0)))</f>
        <v/>
      </c>
      <c r="N34" s="151"/>
    </row>
    <row r="35" spans="1:14" s="51" customFormat="1" ht="13.5" customHeight="1" x14ac:dyDescent="0.2">
      <c r="A35" s="150" t="str">
        <f ca="1">IF(ISERROR(MATCH(A31,Events!$K:$K,0)),"",INDEX(Events!$A:$A,MATCH(A31,Events!$K:$K,0)))</f>
        <v/>
      </c>
      <c r="B35" s="151"/>
      <c r="C35" s="150" t="str">
        <f ca="1">IF(ISERROR(MATCH(C31,Events!$K:$K,0)),"",INDEX(Events!$A:$A,MATCH(C31,Events!$K:$K,0)))</f>
        <v/>
      </c>
      <c r="D35" s="151"/>
      <c r="E35" s="150" t="str">
        <f ca="1">IF(ISERROR(MATCH(E31,Events!$K:$K,0)),"",INDEX(Events!$A:$A,MATCH(E31,Events!$K:$K,0)))</f>
        <v/>
      </c>
      <c r="F35" s="151"/>
      <c r="G35" s="150" t="str">
        <f ca="1">IF(ISERROR(MATCH(G31,Events!$K:$K,0)),"",INDEX(Events!$A:$A,MATCH(G31,Events!$K:$K,0)))</f>
        <v/>
      </c>
      <c r="H35" s="151"/>
      <c r="I35" s="150" t="str">
        <f ca="1">IF(ISERROR(MATCH(I31,Events!$K:$K,0)),"",INDEX(Events!$A:$A,MATCH(I31,Events!$K:$K,0)))</f>
        <v/>
      </c>
      <c r="J35" s="151"/>
      <c r="K35" s="150" t="str">
        <f ca="1">IF(ISERROR(MATCH(K31,Events!$K:$K,0)),"",INDEX(Events!$A:$A,MATCH(K31,Events!$K:$K,0)))</f>
        <v/>
      </c>
      <c r="L35" s="151"/>
      <c r="M35" s="150" t="str">
        <f ca="1">IF(ISERROR(MATCH(M31,Events!$K:$K,0)),"",INDEX(Events!$A:$A,MATCH(M31,Events!$K:$K,0)))</f>
        <v/>
      </c>
      <c r="N35" s="151"/>
    </row>
    <row r="36" spans="1:14" s="5" customFormat="1" ht="13.5" customHeight="1" x14ac:dyDescent="0.2">
      <c r="A36" s="153" t="str">
        <f>IF(ISERROR(MATCH(A31,Moon!$D:$D,0)),"",INDEX(Moon!$E:$E,MATCH(A31,Moon!$D:$D,0)))</f>
        <v/>
      </c>
      <c r="B36" s="154"/>
      <c r="C36" s="153" t="str">
        <f>IF(ISERROR(MATCH(C31,Moon!$D:$D,0)),"",INDEX(Moon!$E:$E,MATCH(C31,Moon!$D:$D,0)))</f>
        <v/>
      </c>
      <c r="D36" s="154"/>
      <c r="E36" s="153" t="str">
        <f>IF(ISERROR(MATCH(E31,Moon!$D:$D,0)),"",INDEX(Moon!$E:$E,MATCH(E31,Moon!$D:$D,0)))</f>
        <v>New 🌑 3:49am</v>
      </c>
      <c r="F36" s="154"/>
      <c r="G36" s="153" t="str">
        <f>IF(ISERROR(MATCH(G31,Moon!$D:$D,0)),"",INDEX(Moon!$E:$E,MATCH(G31,Moon!$D:$D,0)))</f>
        <v/>
      </c>
      <c r="H36" s="154"/>
      <c r="I36" s="153" t="str">
        <f>IF(ISERROR(MATCH(I31,Moon!$D:$D,0)),"",INDEX(Moon!$E:$E,MATCH(I31,Moon!$D:$D,0)))</f>
        <v/>
      </c>
      <c r="J36" s="154"/>
      <c r="K36" s="153" t="str">
        <f>IF(ISERROR(MATCH(K31,Moon!$D:$D,0)),"",INDEX(Moon!$E:$E,MATCH(K31,Moon!$D:$D,0)))</f>
        <v/>
      </c>
      <c r="L36" s="154"/>
      <c r="M36" s="153" t="str">
        <f>IF(ISERROR(MATCH(M31,Moon!$D:$D,0)),"",INDEX(Moon!$E:$E,MATCH(M31,Moon!$D:$D,0)))</f>
        <v/>
      </c>
      <c r="N36" s="154"/>
    </row>
    <row r="37" spans="1:14" ht="15.75" x14ac:dyDescent="0.2">
      <c r="A37" s="20">
        <f>IF(M31="","",IF(MONTH(M31+1)&lt;&gt;MONTH(M31),"",M31+1))</f>
        <v>44864</v>
      </c>
      <c r="B37" s="101" t="str">
        <f>IF(ISERROR(MATCH(A37,Events!$G:$G,0)),"",INDEX(Events!$A:$A,MATCH(A37,Events!$G:$G,0)))</f>
        <v/>
      </c>
      <c r="C37" s="20">
        <f>IF(A37="","",IF(MONTH(A37+1)&lt;&gt;MONTH(A37),"",A37+1))</f>
        <v>44865</v>
      </c>
      <c r="D37" s="101" t="str">
        <f>IF(ISERROR(MATCH(C37,Events!$G:$G,0)),"",INDEX(Events!$A:$A,MATCH(C37,Events!$G:$G,0)))</f>
        <v>Halloween</v>
      </c>
      <c r="E37" s="25" t="s">
        <v>6</v>
      </c>
      <c r="F37" s="11"/>
      <c r="G37" s="11"/>
      <c r="H37" s="11"/>
      <c r="I37" s="11"/>
      <c r="J37" s="12"/>
      <c r="K37" s="10"/>
      <c r="L37" s="11"/>
      <c r="M37" s="11"/>
      <c r="N37" s="12"/>
    </row>
    <row r="38" spans="1:14" ht="13.5" customHeight="1" x14ac:dyDescent="0.2">
      <c r="A38" s="150" t="str">
        <f ca="1">IF(ISERROR(MATCH(A37,Events!$H:$H,0)),"",INDEX(Events!$A:$A,MATCH(A37,Events!$H:$H,0)))</f>
        <v/>
      </c>
      <c r="B38" s="151" t="str">
        <f ca="1">IFERROR(INDEX(Events!#REF!,MATCH(A38,Events!A:A,0)),"")</f>
        <v/>
      </c>
      <c r="C38" s="150" t="str">
        <f ca="1">IF(ISERROR(MATCH(C37,Events!$H:$H,0)),"",INDEX(Events!$A:$A,MATCH(C37,Events!$H:$H,0)))</f>
        <v/>
      </c>
      <c r="D38" s="151" t="str">
        <f ca="1">IFERROR(INDEX(Events!#REF!,MATCH(C38,Events!C:C,0)),"")</f>
        <v/>
      </c>
      <c r="E38" s="26"/>
      <c r="F38" s="9"/>
      <c r="G38" s="9"/>
      <c r="H38" s="9"/>
      <c r="I38" s="9"/>
      <c r="J38" s="14"/>
      <c r="K38" s="144" t="s">
        <v>2</v>
      </c>
      <c r="L38" s="145"/>
      <c r="M38" s="145"/>
      <c r="N38" s="146"/>
    </row>
    <row r="39" spans="1:14" ht="13.5" customHeight="1" x14ac:dyDescent="0.2">
      <c r="A39" s="150" t="str">
        <f ca="1">IF(ISERROR(MATCH(A37,Events!$I:$I,0)),"",INDEX(Events!$A:$A,MATCH(A37,Events!$I:$I,0)))</f>
        <v/>
      </c>
      <c r="B39" s="151"/>
      <c r="C39" s="150" t="str">
        <f ca="1">IF(ISERROR(MATCH(C37,Events!$I:$I,0)),"",INDEX(Events!$A:$A,MATCH(C37,Events!$I:$I,0)))</f>
        <v/>
      </c>
      <c r="D39" s="151"/>
      <c r="E39" s="26"/>
      <c r="F39" s="9"/>
      <c r="G39" s="9"/>
      <c r="H39" s="9"/>
      <c r="I39" s="9"/>
      <c r="J39" s="14"/>
      <c r="K39" s="147" t="s">
        <v>100</v>
      </c>
      <c r="L39" s="148"/>
      <c r="M39" s="148"/>
      <c r="N39" s="149"/>
    </row>
    <row r="40" spans="1:14" ht="13.5" customHeight="1" x14ac:dyDescent="0.2">
      <c r="A40" s="150" t="str">
        <f ca="1">IF(ISERROR(MATCH(A37,Events!$J:$J,0)),"",INDEX(Events!$A:$A,MATCH(A37,Events!$J:$J,0)))</f>
        <v/>
      </c>
      <c r="B40" s="151"/>
      <c r="C40" s="150" t="str">
        <f ca="1">IF(ISERROR(MATCH(C37,Events!$J:$J,0)),"",INDEX(Events!$A:$A,MATCH(C37,Events!$J:$J,0)))</f>
        <v/>
      </c>
      <c r="D40" s="151"/>
      <c r="E40" s="26"/>
      <c r="F40" s="9"/>
      <c r="G40" s="9"/>
      <c r="H40" s="9"/>
      <c r="I40" s="9"/>
      <c r="J40" s="14"/>
      <c r="K40" s="139" t="s">
        <v>118</v>
      </c>
      <c r="L40" s="140"/>
      <c r="M40" s="140"/>
      <c r="N40" s="141"/>
    </row>
    <row r="41" spans="1:14" ht="13.5" customHeight="1" x14ac:dyDescent="0.2">
      <c r="A41" s="150" t="str">
        <f ca="1">IF(ISERROR(MATCH(A37,Events!$K:$K,0)),"",INDEX(Events!$A:$A,MATCH(A37,Events!$K:$K,0)))</f>
        <v/>
      </c>
      <c r="B41" s="151"/>
      <c r="C41" s="150" t="str">
        <f ca="1">IF(ISERROR(MATCH(C37,Events!$K:$K,0)),"",INDEX(Events!$A:$A,MATCH(C37,Events!$K:$K,0)))</f>
        <v/>
      </c>
      <c r="D41" s="151"/>
      <c r="E41" s="26"/>
      <c r="F41" s="9"/>
      <c r="G41" s="9"/>
      <c r="H41" s="9"/>
      <c r="I41" s="9"/>
      <c r="J41" s="14"/>
      <c r="K41" s="13"/>
      <c r="L41" s="9"/>
      <c r="M41" s="7"/>
      <c r="N41" s="22"/>
    </row>
    <row r="42" spans="1:14" ht="13.5" customHeight="1" x14ac:dyDescent="0.2">
      <c r="A42" s="153" t="str">
        <f>IF(ISERROR(MATCH(A37,Moon!$D:$D,0)),"",INDEX(Moon!$E:$E,MATCH(A37,Moon!$D:$D,0)))</f>
        <v/>
      </c>
      <c r="B42" s="154"/>
      <c r="C42" s="153" t="str">
        <f>IF(ISERROR(MATCH(C37,Moon!$D:$D,0)),"",INDEX(Moon!$E:$E,MATCH(C37,Moon!$D:$D,0)))</f>
        <v>🌓 11:37pm</v>
      </c>
      <c r="D42" s="154"/>
      <c r="E42" s="99" t="str">
        <f>'1'!E42</f>
        <v>Moon phase times based on time zone UTC-7</v>
      </c>
      <c r="F42" s="100"/>
      <c r="G42" s="16"/>
      <c r="H42" s="16"/>
      <c r="I42" s="16"/>
      <c r="J42" s="18"/>
      <c r="K42" s="15"/>
      <c r="L42" s="16"/>
      <c r="M42" s="17"/>
      <c r="N42" s="19"/>
    </row>
    <row r="43" spans="1:14" x14ac:dyDescent="0.2">
      <c r="M43" s="6"/>
    </row>
    <row r="45" spans="1:14" s="3" customFormat="1" ht="11.25" x14ac:dyDescent="0.2"/>
    <row r="46" spans="1:14" s="3" customFormat="1" ht="10.5" customHeight="1" x14ac:dyDescent="0.2"/>
    <row r="47" spans="1:14" s="3" customFormat="1" ht="10.5" customHeight="1" x14ac:dyDescent="0.2"/>
    <row r="48" spans="1:14" s="3" customFormat="1" ht="10.5" customHeight="1" x14ac:dyDescent="0.2"/>
    <row r="49" s="3" customFormat="1" ht="10.5" customHeight="1" x14ac:dyDescent="0.2"/>
    <row r="50" s="3" customFormat="1" ht="10.5" customHeight="1" x14ac:dyDescent="0.2"/>
    <row r="51" s="3" customFormat="1" ht="10.5" customHeight="1" x14ac:dyDescent="0.2"/>
    <row r="52" s="3" customFormat="1" ht="10.5" customHeight="1" x14ac:dyDescent="0.2"/>
    <row r="53" s="3" customFormat="1" ht="10.5" customHeight="1" x14ac:dyDescent="0.2"/>
    <row r="54" s="3" customFormat="1" ht="11.25" x14ac:dyDescent="0.2"/>
    <row r="55" s="3" customFormat="1" ht="10.5" customHeight="1" x14ac:dyDescent="0.2"/>
    <row r="56" s="3" customFormat="1" ht="10.5" customHeight="1" x14ac:dyDescent="0.2"/>
    <row r="57" s="3" customFormat="1" ht="10.5" customHeight="1" x14ac:dyDescent="0.2"/>
    <row r="58" s="3" customFormat="1" ht="10.5" customHeight="1" x14ac:dyDescent="0.2"/>
    <row r="59" s="3" customFormat="1" ht="10.5" customHeight="1" x14ac:dyDescent="0.2"/>
    <row r="60" s="3" customFormat="1" ht="10.5" customHeight="1" x14ac:dyDescent="0.2"/>
    <row r="61" s="3" customFormat="1" ht="10.5" customHeight="1" x14ac:dyDescent="0.2"/>
    <row r="62" s="3" customFormat="1" ht="10.5" customHeight="1" x14ac:dyDescent="0.2"/>
    <row r="63" s="3" customFormat="1" ht="11.25" x14ac:dyDescent="0.2"/>
    <row r="64" s="3" customFormat="1" ht="10.5" customHeight="1" x14ac:dyDescent="0.2"/>
    <row r="65" s="3" customFormat="1" ht="10.5" customHeight="1" x14ac:dyDescent="0.2"/>
    <row r="66" s="3" customFormat="1" ht="10.5" customHeight="1" x14ac:dyDescent="0.2"/>
    <row r="67" s="3" customFormat="1" ht="10.5" customHeight="1" x14ac:dyDescent="0.2"/>
    <row r="68" s="3" customFormat="1" ht="10.5" customHeight="1" x14ac:dyDescent="0.2"/>
    <row r="69" s="3" customFormat="1" ht="10.5" customHeight="1" x14ac:dyDescent="0.2"/>
    <row r="70" s="3"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20" priority="6">
      <formula>A7=""</formula>
    </cfRule>
  </conditionalFormatting>
  <conditionalFormatting sqref="A8:N8 A14:N14 A20:N20 A26:N26 A32:N32 A38:D38">
    <cfRule type="expression" dxfId="19" priority="5">
      <formula>A7=""</formula>
    </cfRule>
  </conditionalFormatting>
  <conditionalFormatting sqref="A9:N9 A15:N15 A21:N21 A27:N27 A33:N33 A39:D39">
    <cfRule type="expression" dxfId="18" priority="4">
      <formula>A7=""</formula>
    </cfRule>
  </conditionalFormatting>
  <conditionalFormatting sqref="A10:N10 A16:N16 A22:N22 A28:N28 A34:N34 A40:D40">
    <cfRule type="expression" dxfId="17" priority="3">
      <formula>A7=""</formula>
    </cfRule>
  </conditionalFormatting>
  <conditionalFormatting sqref="A11:N11 A17:N17 A23:N23 A29:N29 A35:N35 A41:D41">
    <cfRule type="expression" dxfId="16" priority="2">
      <formula>A7=""</formula>
    </cfRule>
  </conditionalFormatting>
  <conditionalFormatting sqref="A12:N12 A18:N18 A24:N24 A30:N30 A36:N36 A42:D42">
    <cfRule type="expression" dxfId="15" priority="1">
      <formula>A7=""</formula>
    </cfRule>
  </conditionalFormatting>
  <conditionalFormatting sqref="A7 C7 E7 G7 I7 K7 M7 A13 C13 E13 G13 I13 K13 M13 A19 C19 E19 G19 I19 K19 M19 A25 C25 E25 G25 I25 K25 M25 A31 C31 E31 G31 I31 K31 M31 A37 C37">
    <cfRule type="expression" dxfId="14" priority="7">
      <formula>A7=""</formula>
    </cfRule>
  </conditionalFormatting>
  <hyperlinks>
    <hyperlink ref="K39:N39" r:id="rId1" display="http://www.vertex42.com/calendars/" xr:uid="{00000000-0004-0000-09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C7:N39 C41:N41 C40:J40 L40:N40 C42:D42 F42:N42"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style="36" customWidth="1"/>
    <col min="2" max="2" width="13.7109375" style="36" customWidth="1"/>
    <col min="3" max="3" width="4.85546875" style="36" customWidth="1"/>
    <col min="4" max="4" width="13.7109375" style="36" customWidth="1"/>
    <col min="5" max="5" width="4.85546875" style="36" customWidth="1"/>
    <col min="6" max="6" width="13.7109375" style="36" customWidth="1"/>
    <col min="7" max="7" width="4.85546875" style="36" customWidth="1"/>
    <col min="8" max="8" width="13.7109375" style="36" customWidth="1"/>
    <col min="9" max="9" width="4.85546875" style="36" customWidth="1"/>
    <col min="10" max="10" width="13.7109375" style="36" customWidth="1"/>
    <col min="11" max="11" width="4.85546875" style="36" customWidth="1"/>
    <col min="12" max="12" width="13.7109375" style="36" customWidth="1"/>
    <col min="13" max="13" width="4.85546875" style="36" customWidth="1"/>
    <col min="14" max="14" width="13.7109375" style="36" customWidth="1"/>
    <col min="15" max="15" width="3.5703125" style="36" customWidth="1"/>
    <col min="16" max="16" width="25.7109375" style="36" customWidth="1"/>
    <col min="17" max="16384" width="9.140625" style="36"/>
  </cols>
  <sheetData>
    <row r="1" spans="1:14" hidden="1" x14ac:dyDescent="0.2">
      <c r="A1" s="8"/>
      <c r="B1" s="8"/>
      <c r="C1" s="8"/>
      <c r="D1" s="8"/>
      <c r="E1" s="8"/>
      <c r="F1" s="8"/>
      <c r="G1" s="8"/>
      <c r="H1" s="8"/>
      <c r="I1" s="8"/>
      <c r="J1" s="8"/>
      <c r="K1" s="8"/>
      <c r="L1" s="8"/>
      <c r="M1" s="8"/>
      <c r="N1" s="8"/>
    </row>
    <row r="2" spans="1:14" hidden="1" x14ac:dyDescent="0.2">
      <c r="A2" s="8"/>
      <c r="B2" s="8"/>
      <c r="C2" s="8"/>
      <c r="D2" s="8"/>
      <c r="E2" s="8"/>
      <c r="F2" s="8"/>
      <c r="G2" s="8"/>
      <c r="H2" s="8"/>
      <c r="I2" s="8"/>
      <c r="J2" s="8"/>
      <c r="K2" s="8"/>
      <c r="L2" s="8"/>
      <c r="M2" s="8"/>
      <c r="N2" s="8"/>
    </row>
    <row r="3" spans="1:14" hidden="1" x14ac:dyDescent="0.2">
      <c r="A3" s="8"/>
      <c r="B3" s="8"/>
      <c r="C3" s="8"/>
      <c r="D3" s="8"/>
      <c r="E3" s="8"/>
      <c r="F3" s="8"/>
      <c r="G3" s="8"/>
      <c r="H3" s="8"/>
      <c r="I3" s="8"/>
      <c r="J3" s="8"/>
      <c r="K3" s="8"/>
      <c r="L3" s="8"/>
      <c r="M3" s="8"/>
      <c r="N3" s="8"/>
    </row>
    <row r="4" spans="1:14" s="51" customFormat="1" ht="59.25" x14ac:dyDescent="0.2">
      <c r="A4" s="152" t="str">
        <f>UPPER(TEXT(B5,"mmmm yyyy"))</f>
        <v>NOVEMBER 2022</v>
      </c>
      <c r="B4" s="152"/>
      <c r="C4" s="152"/>
      <c r="D4" s="152"/>
      <c r="E4" s="152"/>
      <c r="F4" s="152"/>
      <c r="G4" s="152"/>
      <c r="H4" s="152"/>
      <c r="I4" s="152"/>
      <c r="J4" s="152"/>
      <c r="K4" s="152"/>
      <c r="L4" s="152"/>
      <c r="M4" s="152"/>
      <c r="N4" s="152"/>
    </row>
    <row r="5" spans="1:14" s="3" customFormat="1" ht="11.25" hidden="1" x14ac:dyDescent="0.2">
      <c r="A5" s="3" t="s">
        <v>1</v>
      </c>
      <c r="B5" s="21">
        <f>DATE(YEAR('1'!B5),MONTH('1'!B5)+10,1)</f>
        <v>44866</v>
      </c>
    </row>
    <row r="6" spans="1:14" s="51" customFormat="1" ht="18" customHeight="1" x14ac:dyDescent="0.2">
      <c r="A6" s="142">
        <f>A13</f>
        <v>44871</v>
      </c>
      <c r="B6" s="143"/>
      <c r="C6" s="142">
        <f>C13</f>
        <v>44872</v>
      </c>
      <c r="D6" s="143"/>
      <c r="E6" s="142">
        <f>E13</f>
        <v>44873</v>
      </c>
      <c r="F6" s="143"/>
      <c r="G6" s="142">
        <f>G13</f>
        <v>44874</v>
      </c>
      <c r="H6" s="143"/>
      <c r="I6" s="142">
        <f>I13</f>
        <v>44875</v>
      </c>
      <c r="J6" s="143"/>
      <c r="K6" s="142">
        <f>K13</f>
        <v>44876</v>
      </c>
      <c r="L6" s="143"/>
      <c r="M6" s="142">
        <f>M13</f>
        <v>44877</v>
      </c>
      <c r="N6" s="143"/>
    </row>
    <row r="7" spans="1:14" s="51" customFormat="1" ht="15.75" customHeight="1" x14ac:dyDescent="0.2">
      <c r="A7" s="20" t="str">
        <f>IF(WEEKDAY($B$5,1)=startday,$B$5,"")</f>
        <v/>
      </c>
      <c r="B7" s="101" t="str">
        <f>IF(ISERROR(MATCH(A7,Events!$G:$G,0)),"",INDEX(Events!$A:$A,MATCH(A7,Events!$G:$G,0)))</f>
        <v/>
      </c>
      <c r="C7" s="20" t="str">
        <f>IF(A7="",IF(WEEKDAY($B$5,1)=MOD(startday,7)+1,$B$5,""),A7+1)</f>
        <v/>
      </c>
      <c r="D7" s="101" t="str">
        <f>IF(ISERROR(MATCH(C7,Events!$G:$G,0)),"",INDEX(Events!$A:$A,MATCH(C7,Events!$G:$G,0)))</f>
        <v/>
      </c>
      <c r="E7" s="20">
        <f>IF(C7="",IF(WEEKDAY($B$5,1)=MOD(startday+1,7)+1,$B$5,""),C7+1)</f>
        <v>44866</v>
      </c>
      <c r="F7" s="101" t="str">
        <f>IF(ISERROR(MATCH(E7,Events!$G:$G,0)),"",INDEX(Events!$A:$A,MATCH(E7,Events!$G:$G,0)))</f>
        <v/>
      </c>
      <c r="G7" s="20">
        <f>IF(E7="",IF(WEEKDAY($B$5,1)=MOD(startday+2,7)+1,$B$5,""),E7+1)</f>
        <v>44867</v>
      </c>
      <c r="H7" s="101" t="str">
        <f>IF(ISERROR(MATCH(G7,Events!$G:$G,0)),"",INDEX(Events!$A:$A,MATCH(G7,Events!$G:$G,0)))</f>
        <v/>
      </c>
      <c r="I7" s="20">
        <f>IF(G7="",IF(WEEKDAY($B$5,1)=MOD(startday+3,7)+1,$B$5,""),G7+1)</f>
        <v>44868</v>
      </c>
      <c r="J7" s="101" t="str">
        <f>IF(ISERROR(MATCH(I7,Events!$G:$G,0)),"",INDEX(Events!$A:$A,MATCH(I7,Events!$G:$G,0)))</f>
        <v/>
      </c>
      <c r="K7" s="20">
        <f>IF(I7="",IF(WEEKDAY($B$5,1)=MOD(startday+4,7)+1,$B$5,""),I7+1)</f>
        <v>44869</v>
      </c>
      <c r="L7" s="101" t="str">
        <f>IF(ISERROR(MATCH(K7,Events!$G:$G,0)),"",INDEX(Events!$A:$A,MATCH(K7,Events!$G:$G,0)))</f>
        <v/>
      </c>
      <c r="M7" s="20">
        <f>IF(K7="",IF(WEEKDAY($B$5,1)=MOD(startday+5,7)+1,$B$5,""),K7+1)</f>
        <v>44870</v>
      </c>
      <c r="N7" s="101" t="str">
        <f>IF(ISERROR(MATCH(M7,Events!$G:$G,0)),"",INDEX(Events!$A:$A,MATCH(M7,Events!$G:$G,0)))</f>
        <v/>
      </c>
    </row>
    <row r="8" spans="1:14" s="51" customFormat="1" ht="13.5" customHeight="1" x14ac:dyDescent="0.2">
      <c r="A8" s="150" t="str">
        <f ca="1">IF(ISERROR(MATCH(A7,Events!$H:$H,0)),"",INDEX(Events!$A:$A,MATCH(A7,Events!$H:$H,0)))</f>
        <v/>
      </c>
      <c r="B8" s="151" t="str">
        <f ca="1">IFERROR(INDEX(Events!#REF!,MATCH(A8,Events!A:A,0)),"")</f>
        <v/>
      </c>
      <c r="C8" s="150" t="str">
        <f ca="1">IF(ISERROR(MATCH(C7,Events!$H:$H,0)),"",INDEX(Events!$A:$A,MATCH(C7,Events!$H:$H,0)))</f>
        <v/>
      </c>
      <c r="D8" s="151" t="str">
        <f ca="1">IFERROR(INDEX(Events!#REF!,MATCH(C8,Events!C:C,0)),"")</f>
        <v/>
      </c>
      <c r="E8" s="150" t="str">
        <f ca="1">IF(ISERROR(MATCH(E7,Events!$H:$H,0)),"",INDEX(Events!$A:$A,MATCH(E7,Events!$H:$H,0)))</f>
        <v/>
      </c>
      <c r="F8" s="151" t="str">
        <f ca="1">IFERROR(INDEX(Events!#REF!,MATCH(E8,Events!E:E,0)),"")</f>
        <v/>
      </c>
      <c r="G8" s="150" t="str">
        <f ca="1">IF(ISERROR(MATCH(G7,Events!$H:$H,0)),"",INDEX(Events!$A:$A,MATCH(G7,Events!$H:$H,0)))</f>
        <v/>
      </c>
      <c r="H8" s="151" t="str">
        <f ca="1">IFERROR(INDEX(Events!#REF!,MATCH(G8,Events!G:G,0)),"")</f>
        <v/>
      </c>
      <c r="I8" s="150" t="str">
        <f ca="1">IF(ISERROR(MATCH(I7,Events!$H:$H,0)),"",INDEX(Events!$A:$A,MATCH(I7,Events!$H:$H,0)))</f>
        <v/>
      </c>
      <c r="J8" s="151" t="str">
        <f ca="1">IFERROR(INDEX(Events!#REF!,MATCH(I8,Events!I:I,0)),"")</f>
        <v/>
      </c>
      <c r="K8" s="150" t="str">
        <f ca="1">IF(ISERROR(MATCH(K7,Events!$H:$H,0)),"",INDEX(Events!$A:$A,MATCH(K7,Events!$H:$H,0)))</f>
        <v/>
      </c>
      <c r="L8" s="151" t="str">
        <f ca="1">IFERROR(INDEX(Events!#REF!,MATCH(K8,Events!K:K,0)),"")</f>
        <v/>
      </c>
      <c r="M8" s="150" t="str">
        <f ca="1">IF(ISERROR(MATCH(M7,Events!$H:$H,0)),"",INDEX(Events!$A:$A,MATCH(M7,Events!$H:$H,0)))</f>
        <v/>
      </c>
      <c r="N8" s="151" t="str">
        <f ca="1">IFERROR(INDEX(Events!#REF!,MATCH(M8,Events!M:M,0)),"")</f>
        <v/>
      </c>
    </row>
    <row r="9" spans="1:14" s="51" customFormat="1" ht="13.5" customHeight="1" x14ac:dyDescent="0.2">
      <c r="A9" s="150" t="str">
        <f ca="1">IF(ISERROR(MATCH(A7,Events!$I:$I,0)),"",INDEX(Events!$A:$A,MATCH(A7,Events!$I:$I,0)))</f>
        <v/>
      </c>
      <c r="B9" s="151"/>
      <c r="C9" s="150" t="str">
        <f ca="1">IF(ISERROR(MATCH(C7,Events!$I:$I,0)),"",INDEX(Events!$A:$A,MATCH(C7,Events!$I:$I,0)))</f>
        <v/>
      </c>
      <c r="D9" s="151"/>
      <c r="E9" s="150" t="str">
        <f ca="1">IF(ISERROR(MATCH(E7,Events!$I:$I,0)),"",INDEX(Events!$A:$A,MATCH(E7,Events!$I:$I,0)))</f>
        <v/>
      </c>
      <c r="F9" s="151"/>
      <c r="G9" s="150" t="str">
        <f ca="1">IF(ISERROR(MATCH(G7,Events!$I:$I,0)),"",INDEX(Events!$A:$A,MATCH(G7,Events!$I:$I,0)))</f>
        <v/>
      </c>
      <c r="H9" s="151"/>
      <c r="I9" s="150" t="str">
        <f ca="1">IF(ISERROR(MATCH(I7,Events!$I:$I,0)),"",INDEX(Events!$A:$A,MATCH(I7,Events!$I:$I,0)))</f>
        <v/>
      </c>
      <c r="J9" s="151"/>
      <c r="K9" s="150" t="str">
        <f ca="1">IF(ISERROR(MATCH(K7,Events!$I:$I,0)),"",INDEX(Events!$A:$A,MATCH(K7,Events!$I:$I,0)))</f>
        <v/>
      </c>
      <c r="L9" s="151"/>
      <c r="M9" s="150" t="str">
        <f ca="1">IF(ISERROR(MATCH(M7,Events!$I:$I,0)),"",INDEX(Events!$A:$A,MATCH(M7,Events!$I:$I,0)))</f>
        <v/>
      </c>
      <c r="N9" s="151"/>
    </row>
    <row r="10" spans="1:14" s="51" customFormat="1" ht="13.5" customHeight="1" x14ac:dyDescent="0.2">
      <c r="A10" s="150" t="str">
        <f ca="1">IF(ISERROR(MATCH(A7,Events!$J:$J,0)),"",INDEX(Events!$A:$A,MATCH(A7,Events!$J:$J,0)))</f>
        <v/>
      </c>
      <c r="B10" s="151"/>
      <c r="C10" s="150" t="str">
        <f ca="1">IF(ISERROR(MATCH(C7,Events!$J:$J,0)),"",INDEX(Events!$A:$A,MATCH(C7,Events!$J:$J,0)))</f>
        <v/>
      </c>
      <c r="D10" s="151"/>
      <c r="E10" s="150" t="str">
        <f ca="1">IF(ISERROR(MATCH(E7,Events!$J:$J,0)),"",INDEX(Events!$A:$A,MATCH(E7,Events!$J:$J,0)))</f>
        <v/>
      </c>
      <c r="F10" s="151"/>
      <c r="G10" s="150" t="str">
        <f ca="1">IF(ISERROR(MATCH(G7,Events!$J:$J,0)),"",INDEX(Events!$A:$A,MATCH(G7,Events!$J:$J,0)))</f>
        <v/>
      </c>
      <c r="H10" s="151"/>
      <c r="I10" s="150" t="str">
        <f ca="1">IF(ISERROR(MATCH(I7,Events!$J:$J,0)),"",INDEX(Events!$A:$A,MATCH(I7,Events!$J:$J,0)))</f>
        <v/>
      </c>
      <c r="J10" s="151"/>
      <c r="K10" s="150" t="str">
        <f ca="1">IF(ISERROR(MATCH(K7,Events!$J:$J,0)),"",INDEX(Events!$A:$A,MATCH(K7,Events!$J:$J,0)))</f>
        <v/>
      </c>
      <c r="L10" s="151"/>
      <c r="M10" s="150" t="str">
        <f ca="1">IF(ISERROR(MATCH(M7,Events!$J:$J,0)),"",INDEX(Events!$A:$A,MATCH(M7,Events!$J:$J,0)))</f>
        <v/>
      </c>
      <c r="N10" s="151"/>
    </row>
    <row r="11" spans="1:14" s="51" customFormat="1" ht="13.5" customHeight="1" x14ac:dyDescent="0.2">
      <c r="A11" s="150" t="str">
        <f ca="1">IF(ISERROR(MATCH(A7,Events!$K:$K,0)),"",INDEX(Events!$A:$A,MATCH(A7,Events!$K:$K,0)))</f>
        <v/>
      </c>
      <c r="B11" s="151"/>
      <c r="C11" s="150" t="str">
        <f ca="1">IF(ISERROR(MATCH(C7,Events!$K:$K,0)),"",INDEX(Events!$A:$A,MATCH(C7,Events!$K:$K,0)))</f>
        <v/>
      </c>
      <c r="D11" s="151"/>
      <c r="E11" s="150" t="str">
        <f ca="1">IF(ISERROR(MATCH(E7,Events!$K:$K,0)),"",INDEX(Events!$A:$A,MATCH(E7,Events!$K:$K,0)))</f>
        <v/>
      </c>
      <c r="F11" s="151"/>
      <c r="G11" s="150" t="str">
        <f ca="1">IF(ISERROR(MATCH(G7,Events!$K:$K,0)),"",INDEX(Events!$A:$A,MATCH(G7,Events!$K:$K,0)))</f>
        <v/>
      </c>
      <c r="H11" s="151"/>
      <c r="I11" s="150" t="str">
        <f ca="1">IF(ISERROR(MATCH(I7,Events!$K:$K,0)),"",INDEX(Events!$A:$A,MATCH(I7,Events!$K:$K,0)))</f>
        <v/>
      </c>
      <c r="J11" s="151"/>
      <c r="K11" s="150" t="str">
        <f ca="1">IF(ISERROR(MATCH(K7,Events!$K:$K,0)),"",INDEX(Events!$A:$A,MATCH(K7,Events!$K:$K,0)))</f>
        <v/>
      </c>
      <c r="L11" s="151"/>
      <c r="M11" s="150" t="str">
        <f ca="1">IF(ISERROR(MATCH(M7,Events!$K:$K,0)),"",INDEX(Events!$A:$A,MATCH(M7,Events!$K:$K,0)))</f>
        <v/>
      </c>
      <c r="N11" s="151"/>
    </row>
    <row r="12" spans="1:14" s="5" customFormat="1" ht="13.5" customHeight="1" x14ac:dyDescent="0.2">
      <c r="A12" s="153" t="str">
        <f>IF(ISERROR(MATCH(A7,Moon!$D:$D,0)),"",INDEX(Moon!$E:$E,MATCH(A7,Moon!$D:$D,0)))</f>
        <v/>
      </c>
      <c r="B12" s="154"/>
      <c r="C12" s="153" t="str">
        <f>IF(ISERROR(MATCH(C7,Moon!$D:$D,0)),"",INDEX(Moon!$E:$E,MATCH(C7,Moon!$D:$D,0)))</f>
        <v/>
      </c>
      <c r="D12" s="154"/>
      <c r="E12" s="153" t="str">
        <f>IF(ISERROR(MATCH(E7,Moon!$D:$D,0)),"",INDEX(Moon!$E:$E,MATCH(E7,Moon!$D:$D,0)))</f>
        <v/>
      </c>
      <c r="F12" s="154"/>
      <c r="G12" s="153" t="str">
        <f>IF(ISERROR(MATCH(G7,Moon!$D:$D,0)),"",INDEX(Moon!$E:$E,MATCH(G7,Moon!$D:$D,0)))</f>
        <v/>
      </c>
      <c r="H12" s="154"/>
      <c r="I12" s="153" t="str">
        <f>IF(ISERROR(MATCH(I7,Moon!$D:$D,0)),"",INDEX(Moon!$E:$E,MATCH(I7,Moon!$D:$D,0)))</f>
        <v/>
      </c>
      <c r="J12" s="154"/>
      <c r="K12" s="153" t="str">
        <f>IF(ISERROR(MATCH(K7,Moon!$D:$D,0)),"",INDEX(Moon!$E:$E,MATCH(K7,Moon!$D:$D,0)))</f>
        <v/>
      </c>
      <c r="L12" s="154"/>
      <c r="M12" s="153" t="str">
        <f>IF(ISERROR(MATCH(M7,Moon!$D:$D,0)),"",INDEX(Moon!$E:$E,MATCH(M7,Moon!$D:$D,0)))</f>
        <v/>
      </c>
      <c r="N12" s="154"/>
    </row>
    <row r="13" spans="1:14" s="51" customFormat="1" ht="15.75" customHeight="1" x14ac:dyDescent="0.2">
      <c r="A13" s="20">
        <f>IF(M7="","",IF(MONTH(M7+1)&lt;&gt;MONTH(M7),"",M7+1))</f>
        <v>44871</v>
      </c>
      <c r="B13" s="101" t="str">
        <f>IF(ISERROR(MATCH(A13,Events!$G:$G,0)),"",INDEX(Events!$A:$A,MATCH(A13,Events!$G:$G,0)))</f>
        <v>Daylight Saving</v>
      </c>
      <c r="C13" s="20">
        <f>IF(A13="","",IF(MONTH(A13+1)&lt;&gt;MONTH(A13),"",A13+1))</f>
        <v>44872</v>
      </c>
      <c r="D13" s="101" t="str">
        <f>IF(ISERROR(MATCH(C13,Events!$G:$G,0)),"",INDEX(Events!$A:$A,MATCH(C13,Events!$G:$G,0)))</f>
        <v/>
      </c>
      <c r="E13" s="20">
        <f>IF(C13="","",IF(MONTH(C13+1)&lt;&gt;MONTH(C13),"",C13+1))</f>
        <v>44873</v>
      </c>
      <c r="F13" s="101" t="str">
        <f>IF(ISERROR(MATCH(E13,Events!$G:$G,0)),"",INDEX(Events!$A:$A,MATCH(E13,Events!$G:$G,0)))</f>
        <v/>
      </c>
      <c r="G13" s="20">
        <f>IF(E13="","",IF(MONTH(E13+1)&lt;&gt;MONTH(E13),"",E13+1))</f>
        <v>44874</v>
      </c>
      <c r="H13" s="101" t="str">
        <f>IF(ISERROR(MATCH(G13,Events!$G:$G,0)),"",INDEX(Events!$A:$A,MATCH(G13,Events!$G:$G,0)))</f>
        <v/>
      </c>
      <c r="I13" s="20">
        <f>IF(G13="","",IF(MONTH(G13+1)&lt;&gt;MONTH(G13),"",G13+1))</f>
        <v>44875</v>
      </c>
      <c r="J13" s="101" t="str">
        <f>IF(ISERROR(MATCH(I13,Events!$G:$G,0)),"",INDEX(Events!$A:$A,MATCH(I13,Events!$G:$G,0)))</f>
        <v/>
      </c>
      <c r="K13" s="20">
        <f>IF(I13="","",IF(MONTH(I13+1)&lt;&gt;MONTH(I13),"",I13+1))</f>
        <v>44876</v>
      </c>
      <c r="L13" s="101" t="str">
        <f>IF(ISERROR(MATCH(K13,Events!$G:$G,0)),"",INDEX(Events!$A:$A,MATCH(K13,Events!$G:$G,0)))</f>
        <v>Veterans Day</v>
      </c>
      <c r="M13" s="20">
        <f>IF(K13="","",IF(MONTH(K13+1)&lt;&gt;MONTH(K13),"",K13+1))</f>
        <v>44877</v>
      </c>
      <c r="N13" s="101" t="str">
        <f>IF(ISERROR(MATCH(M13,Events!$G:$G,0)),"",INDEX(Events!$A:$A,MATCH(M13,Events!$G:$G,0)))</f>
        <v/>
      </c>
    </row>
    <row r="14" spans="1:14" s="51" customFormat="1" ht="13.5" customHeight="1" x14ac:dyDescent="0.2">
      <c r="A14" s="150" t="str">
        <f ca="1">IF(ISERROR(MATCH(A13,Events!$H:$H,0)),"",INDEX(Events!$A:$A,MATCH(A13,Events!$H:$H,0)))</f>
        <v/>
      </c>
      <c r="B14" s="151" t="str">
        <f ca="1">IFERROR(INDEX(Events!#REF!,MATCH(A14,Events!A:A,0)),"")</f>
        <v/>
      </c>
      <c r="C14" s="150" t="str">
        <f ca="1">IF(ISERROR(MATCH(C13,Events!$H:$H,0)),"",INDEX(Events!$A:$A,MATCH(C13,Events!$H:$H,0)))</f>
        <v/>
      </c>
      <c r="D14" s="151" t="str">
        <f ca="1">IFERROR(INDEX(Events!#REF!,MATCH(C14,Events!C:C,0)),"")</f>
        <v/>
      </c>
      <c r="E14" s="150" t="str">
        <f ca="1">IF(ISERROR(MATCH(E13,Events!$H:$H,0)),"",INDEX(Events!$A:$A,MATCH(E13,Events!$H:$H,0)))</f>
        <v/>
      </c>
      <c r="F14" s="151" t="str">
        <f ca="1">IFERROR(INDEX(Events!#REF!,MATCH(E14,Events!E:E,0)),"")</f>
        <v/>
      </c>
      <c r="G14" s="150" t="str">
        <f ca="1">IF(ISERROR(MATCH(G13,Events!$H:$H,0)),"",INDEX(Events!$A:$A,MATCH(G13,Events!$H:$H,0)))</f>
        <v/>
      </c>
      <c r="H14" s="151" t="str">
        <f ca="1">IFERROR(INDEX(Events!#REF!,MATCH(G14,Events!G:G,0)),"")</f>
        <v/>
      </c>
      <c r="I14" s="150" t="str">
        <f ca="1">IF(ISERROR(MATCH(I13,Events!$H:$H,0)),"",INDEX(Events!$A:$A,MATCH(I13,Events!$H:$H,0)))</f>
        <v/>
      </c>
      <c r="J14" s="151" t="str">
        <f ca="1">IFERROR(INDEX(Events!#REF!,MATCH(I14,Events!I:I,0)),"")</f>
        <v/>
      </c>
      <c r="K14" s="150" t="str">
        <f ca="1">IF(ISERROR(MATCH(K13,Events!$H:$H,0)),"",INDEX(Events!$A:$A,MATCH(K13,Events!$H:$H,0)))</f>
        <v/>
      </c>
      <c r="L14" s="151" t="str">
        <f ca="1">IFERROR(INDEX(Events!#REF!,MATCH(K14,Events!K:K,0)),"")</f>
        <v/>
      </c>
      <c r="M14" s="150" t="str">
        <f ca="1">IF(ISERROR(MATCH(M13,Events!$H:$H,0)),"",INDEX(Events!$A:$A,MATCH(M13,Events!$H:$H,0)))</f>
        <v/>
      </c>
      <c r="N14" s="151" t="str">
        <f ca="1">IFERROR(INDEX(Events!#REF!,MATCH(M14,Events!M:M,0)),"")</f>
        <v/>
      </c>
    </row>
    <row r="15" spans="1:14" s="51" customFormat="1" ht="13.5" customHeight="1" x14ac:dyDescent="0.2">
      <c r="A15" s="150" t="str">
        <f ca="1">IF(ISERROR(MATCH(A13,Events!$I:$I,0)),"",INDEX(Events!$A:$A,MATCH(A13,Events!$I:$I,0)))</f>
        <v/>
      </c>
      <c r="B15" s="151"/>
      <c r="C15" s="150" t="str">
        <f ca="1">IF(ISERROR(MATCH(C13,Events!$I:$I,0)),"",INDEX(Events!$A:$A,MATCH(C13,Events!$I:$I,0)))</f>
        <v/>
      </c>
      <c r="D15" s="151"/>
      <c r="E15" s="150" t="str">
        <f ca="1">IF(ISERROR(MATCH(E13,Events!$I:$I,0)),"",INDEX(Events!$A:$A,MATCH(E13,Events!$I:$I,0)))</f>
        <v/>
      </c>
      <c r="F15" s="151"/>
      <c r="G15" s="150" t="str">
        <f ca="1">IF(ISERROR(MATCH(G13,Events!$I:$I,0)),"",INDEX(Events!$A:$A,MATCH(G13,Events!$I:$I,0)))</f>
        <v/>
      </c>
      <c r="H15" s="151"/>
      <c r="I15" s="150" t="str">
        <f ca="1">IF(ISERROR(MATCH(I13,Events!$I:$I,0)),"",INDEX(Events!$A:$A,MATCH(I13,Events!$I:$I,0)))</f>
        <v/>
      </c>
      <c r="J15" s="151"/>
      <c r="K15" s="150" t="str">
        <f ca="1">IF(ISERROR(MATCH(K13,Events!$I:$I,0)),"",INDEX(Events!$A:$A,MATCH(K13,Events!$I:$I,0)))</f>
        <v/>
      </c>
      <c r="L15" s="151"/>
      <c r="M15" s="150" t="str">
        <f ca="1">IF(ISERROR(MATCH(M13,Events!$I:$I,0)),"",INDEX(Events!$A:$A,MATCH(M13,Events!$I:$I,0)))</f>
        <v/>
      </c>
      <c r="N15" s="151"/>
    </row>
    <row r="16" spans="1:14" s="51" customFormat="1" ht="13.5" customHeight="1" x14ac:dyDescent="0.2">
      <c r="A16" s="150" t="str">
        <f ca="1">IF(ISERROR(MATCH(A13,Events!$J:$J,0)),"",INDEX(Events!$A:$A,MATCH(A13,Events!$J:$J,0)))</f>
        <v/>
      </c>
      <c r="B16" s="151"/>
      <c r="C16" s="150" t="str">
        <f ca="1">IF(ISERROR(MATCH(C13,Events!$J:$J,0)),"",INDEX(Events!$A:$A,MATCH(C13,Events!$J:$J,0)))</f>
        <v/>
      </c>
      <c r="D16" s="151"/>
      <c r="E16" s="150" t="str">
        <f ca="1">IF(ISERROR(MATCH(E13,Events!$J:$J,0)),"",INDEX(Events!$A:$A,MATCH(E13,Events!$J:$J,0)))</f>
        <v/>
      </c>
      <c r="F16" s="151"/>
      <c r="G16" s="150" t="str">
        <f ca="1">IF(ISERROR(MATCH(G13,Events!$J:$J,0)),"",INDEX(Events!$A:$A,MATCH(G13,Events!$J:$J,0)))</f>
        <v/>
      </c>
      <c r="H16" s="151"/>
      <c r="I16" s="150" t="str">
        <f ca="1">IF(ISERROR(MATCH(I13,Events!$J:$J,0)),"",INDEX(Events!$A:$A,MATCH(I13,Events!$J:$J,0)))</f>
        <v/>
      </c>
      <c r="J16" s="151"/>
      <c r="K16" s="150" t="str">
        <f ca="1">IF(ISERROR(MATCH(K13,Events!$J:$J,0)),"",INDEX(Events!$A:$A,MATCH(K13,Events!$J:$J,0)))</f>
        <v/>
      </c>
      <c r="L16" s="151"/>
      <c r="M16" s="150" t="str">
        <f ca="1">IF(ISERROR(MATCH(M13,Events!$J:$J,0)),"",INDEX(Events!$A:$A,MATCH(M13,Events!$J:$J,0)))</f>
        <v/>
      </c>
      <c r="N16" s="151"/>
    </row>
    <row r="17" spans="1:14" s="51" customFormat="1" ht="13.5" customHeight="1" x14ac:dyDescent="0.2">
      <c r="A17" s="150" t="str">
        <f ca="1">IF(ISERROR(MATCH(A13,Events!$K:$K,0)),"",INDEX(Events!$A:$A,MATCH(A13,Events!$K:$K,0)))</f>
        <v/>
      </c>
      <c r="B17" s="151"/>
      <c r="C17" s="150" t="str">
        <f ca="1">IF(ISERROR(MATCH(C13,Events!$K:$K,0)),"",INDEX(Events!$A:$A,MATCH(C13,Events!$K:$K,0)))</f>
        <v/>
      </c>
      <c r="D17" s="151"/>
      <c r="E17" s="150" t="str">
        <f ca="1">IF(ISERROR(MATCH(E13,Events!$K:$K,0)),"",INDEX(Events!$A:$A,MATCH(E13,Events!$K:$K,0)))</f>
        <v/>
      </c>
      <c r="F17" s="151"/>
      <c r="G17" s="150" t="str">
        <f ca="1">IF(ISERROR(MATCH(G13,Events!$K:$K,0)),"",INDEX(Events!$A:$A,MATCH(G13,Events!$K:$K,0)))</f>
        <v/>
      </c>
      <c r="H17" s="151"/>
      <c r="I17" s="150" t="str">
        <f ca="1">IF(ISERROR(MATCH(I13,Events!$K:$K,0)),"",INDEX(Events!$A:$A,MATCH(I13,Events!$K:$K,0)))</f>
        <v/>
      </c>
      <c r="J17" s="151"/>
      <c r="K17" s="150" t="str">
        <f ca="1">IF(ISERROR(MATCH(K13,Events!$K:$K,0)),"",INDEX(Events!$A:$A,MATCH(K13,Events!$K:$K,0)))</f>
        <v/>
      </c>
      <c r="L17" s="151"/>
      <c r="M17" s="150" t="str">
        <f ca="1">IF(ISERROR(MATCH(M13,Events!$K:$K,0)),"",INDEX(Events!$A:$A,MATCH(M13,Events!$K:$K,0)))</f>
        <v/>
      </c>
      <c r="N17" s="151"/>
    </row>
    <row r="18" spans="1:14" s="5" customFormat="1" ht="13.5" customHeight="1" x14ac:dyDescent="0.2">
      <c r="A18" s="153" t="str">
        <f>IF(ISERROR(MATCH(A13,Moon!$D:$D,0)),"",INDEX(Moon!$E:$E,MATCH(A13,Moon!$D:$D,0)))</f>
        <v/>
      </c>
      <c r="B18" s="154"/>
      <c r="C18" s="153" t="str">
        <f>IF(ISERROR(MATCH(C13,Moon!$D:$D,0)),"",INDEX(Moon!$E:$E,MATCH(C13,Moon!$D:$D,0)))</f>
        <v/>
      </c>
      <c r="D18" s="154"/>
      <c r="E18" s="153" t="str">
        <f>IF(ISERROR(MATCH(E13,Moon!$D:$D,0)),"",INDEX(Moon!$E:$E,MATCH(E13,Moon!$D:$D,0)))</f>
        <v>Full 🌕 4:02am</v>
      </c>
      <c r="F18" s="154"/>
      <c r="G18" s="153" t="str">
        <f>IF(ISERROR(MATCH(G13,Moon!$D:$D,0)),"",INDEX(Moon!$E:$E,MATCH(G13,Moon!$D:$D,0)))</f>
        <v/>
      </c>
      <c r="H18" s="154"/>
      <c r="I18" s="153" t="str">
        <f>IF(ISERROR(MATCH(I13,Moon!$D:$D,0)),"",INDEX(Moon!$E:$E,MATCH(I13,Moon!$D:$D,0)))</f>
        <v/>
      </c>
      <c r="J18" s="154"/>
      <c r="K18" s="153" t="str">
        <f>IF(ISERROR(MATCH(K13,Moon!$D:$D,0)),"",INDEX(Moon!$E:$E,MATCH(K13,Moon!$D:$D,0)))</f>
        <v/>
      </c>
      <c r="L18" s="154"/>
      <c r="M18" s="153" t="str">
        <f>IF(ISERROR(MATCH(M13,Moon!$D:$D,0)),"",INDEX(Moon!$E:$E,MATCH(M13,Moon!$D:$D,0)))</f>
        <v/>
      </c>
      <c r="N18" s="154"/>
    </row>
    <row r="19" spans="1:14" s="51" customFormat="1" ht="15.75" customHeight="1" x14ac:dyDescent="0.2">
      <c r="A19" s="20">
        <f>IF(M13="","",IF(MONTH(M13+1)&lt;&gt;MONTH(M13),"",M13+1))</f>
        <v>44878</v>
      </c>
      <c r="B19" s="101" t="str">
        <f>IF(ISERROR(MATCH(A19,Events!$G:$G,0)),"",INDEX(Events!$A:$A,MATCH(A19,Events!$G:$G,0)))</f>
        <v/>
      </c>
      <c r="C19" s="20">
        <f>IF(A19="","",IF(MONTH(A19+1)&lt;&gt;MONTH(A19),"",A19+1))</f>
        <v>44879</v>
      </c>
      <c r="D19" s="101" t="str">
        <f>IF(ISERROR(MATCH(C19,Events!$G:$G,0)),"",INDEX(Events!$A:$A,MATCH(C19,Events!$G:$G,0)))</f>
        <v/>
      </c>
      <c r="E19" s="20">
        <f>IF(C19="","",IF(MONTH(C19+1)&lt;&gt;MONTH(C19),"",C19+1))</f>
        <v>44880</v>
      </c>
      <c r="F19" s="101" t="str">
        <f>IF(ISERROR(MATCH(E19,Events!$G:$G,0)),"",INDEX(Events!$A:$A,MATCH(E19,Events!$G:$G,0)))</f>
        <v/>
      </c>
      <c r="G19" s="20">
        <f>IF(E19="","",IF(MONTH(E19+1)&lt;&gt;MONTH(E19),"",E19+1))</f>
        <v>44881</v>
      </c>
      <c r="H19" s="101" t="str">
        <f>IF(ISERROR(MATCH(G19,Events!$G:$G,0)),"",INDEX(Events!$A:$A,MATCH(G19,Events!$G:$G,0)))</f>
        <v/>
      </c>
      <c r="I19" s="20">
        <f>IF(G19="","",IF(MONTH(G19+1)&lt;&gt;MONTH(G19),"",G19+1))</f>
        <v>44882</v>
      </c>
      <c r="J19" s="101" t="str">
        <f>IF(ISERROR(MATCH(I19,Events!$G:$G,0)),"",INDEX(Events!$A:$A,MATCH(I19,Events!$G:$G,0)))</f>
        <v/>
      </c>
      <c r="K19" s="20">
        <f>IF(I19="","",IF(MONTH(I19+1)&lt;&gt;MONTH(I19),"",I19+1))</f>
        <v>44883</v>
      </c>
      <c r="L19" s="101" t="str">
        <f>IF(ISERROR(MATCH(K19,Events!$G:$G,0)),"",INDEX(Events!$A:$A,MATCH(K19,Events!$G:$G,0)))</f>
        <v/>
      </c>
      <c r="M19" s="20">
        <f>IF(K19="","",IF(MONTH(K19+1)&lt;&gt;MONTH(K19),"",K19+1))</f>
        <v>44884</v>
      </c>
      <c r="N19" s="101" t="str">
        <f>IF(ISERROR(MATCH(M19,Events!$G:$G,0)),"",INDEX(Events!$A:$A,MATCH(M19,Events!$G:$G,0)))</f>
        <v/>
      </c>
    </row>
    <row r="20" spans="1:14" s="51" customFormat="1" ht="13.5" customHeight="1" x14ac:dyDescent="0.2">
      <c r="A20" s="150" t="str">
        <f ca="1">IF(ISERROR(MATCH(A19,Events!$H:$H,0)),"",INDEX(Events!$A:$A,MATCH(A19,Events!$H:$H,0)))</f>
        <v/>
      </c>
      <c r="B20" s="151" t="str">
        <f ca="1">IFERROR(INDEX(Events!#REF!,MATCH(A20,Events!A:A,0)),"")</f>
        <v/>
      </c>
      <c r="C20" s="150" t="str">
        <f ca="1">IF(ISERROR(MATCH(C19,Events!$H:$H,0)),"",INDEX(Events!$A:$A,MATCH(C19,Events!$H:$H,0)))</f>
        <v/>
      </c>
      <c r="D20" s="151" t="str">
        <f ca="1">IFERROR(INDEX(Events!#REF!,MATCH(C20,Events!C:C,0)),"")</f>
        <v/>
      </c>
      <c r="E20" s="150" t="str">
        <f ca="1">IF(ISERROR(MATCH(E19,Events!$H:$H,0)),"",INDEX(Events!$A:$A,MATCH(E19,Events!$H:$H,0)))</f>
        <v/>
      </c>
      <c r="F20" s="151" t="str">
        <f ca="1">IFERROR(INDEX(Events!#REF!,MATCH(E20,Events!E:E,0)),"")</f>
        <v/>
      </c>
      <c r="G20" s="150" t="str">
        <f ca="1">IF(ISERROR(MATCH(G19,Events!$H:$H,0)),"",INDEX(Events!$A:$A,MATCH(G19,Events!$H:$H,0)))</f>
        <v/>
      </c>
      <c r="H20" s="151" t="str">
        <f ca="1">IFERROR(INDEX(Events!#REF!,MATCH(G20,Events!G:G,0)),"")</f>
        <v/>
      </c>
      <c r="I20" s="150" t="str">
        <f ca="1">IF(ISERROR(MATCH(I19,Events!$H:$H,0)),"",INDEX(Events!$A:$A,MATCH(I19,Events!$H:$H,0)))</f>
        <v/>
      </c>
      <c r="J20" s="151" t="str">
        <f ca="1">IFERROR(INDEX(Events!#REF!,MATCH(I20,Events!I:I,0)),"")</f>
        <v/>
      </c>
      <c r="K20" s="150" t="str">
        <f ca="1">IF(ISERROR(MATCH(K19,Events!$H:$H,0)),"",INDEX(Events!$A:$A,MATCH(K19,Events!$H:$H,0)))</f>
        <v/>
      </c>
      <c r="L20" s="151" t="str">
        <f ca="1">IFERROR(INDEX(Events!#REF!,MATCH(K20,Events!K:K,0)),"")</f>
        <v/>
      </c>
      <c r="M20" s="150" t="str">
        <f ca="1">IF(ISERROR(MATCH(M19,Events!$H:$H,0)),"",INDEX(Events!$A:$A,MATCH(M19,Events!$H:$H,0)))</f>
        <v/>
      </c>
      <c r="N20" s="151" t="str">
        <f ca="1">IFERROR(INDEX(Events!#REF!,MATCH(M20,Events!M:M,0)),"")</f>
        <v/>
      </c>
    </row>
    <row r="21" spans="1:14" s="51" customFormat="1" ht="13.5" customHeight="1" x14ac:dyDescent="0.2">
      <c r="A21" s="150" t="str">
        <f ca="1">IF(ISERROR(MATCH(A19,Events!$I:$I,0)),"",INDEX(Events!$A:$A,MATCH(A19,Events!$I:$I,0)))</f>
        <v/>
      </c>
      <c r="B21" s="151"/>
      <c r="C21" s="150" t="str">
        <f ca="1">IF(ISERROR(MATCH(C19,Events!$I:$I,0)),"",INDEX(Events!$A:$A,MATCH(C19,Events!$I:$I,0)))</f>
        <v/>
      </c>
      <c r="D21" s="151"/>
      <c r="E21" s="150" t="str">
        <f ca="1">IF(ISERROR(MATCH(E19,Events!$I:$I,0)),"",INDEX(Events!$A:$A,MATCH(E19,Events!$I:$I,0)))</f>
        <v/>
      </c>
      <c r="F21" s="151"/>
      <c r="G21" s="150" t="str">
        <f ca="1">IF(ISERROR(MATCH(G19,Events!$I:$I,0)),"",INDEX(Events!$A:$A,MATCH(G19,Events!$I:$I,0)))</f>
        <v/>
      </c>
      <c r="H21" s="151"/>
      <c r="I21" s="150" t="str">
        <f ca="1">IF(ISERROR(MATCH(I19,Events!$I:$I,0)),"",INDEX(Events!$A:$A,MATCH(I19,Events!$I:$I,0)))</f>
        <v/>
      </c>
      <c r="J21" s="151"/>
      <c r="K21" s="150" t="str">
        <f ca="1">IF(ISERROR(MATCH(K19,Events!$I:$I,0)),"",INDEX(Events!$A:$A,MATCH(K19,Events!$I:$I,0)))</f>
        <v/>
      </c>
      <c r="L21" s="151"/>
      <c r="M21" s="150" t="str">
        <f ca="1">IF(ISERROR(MATCH(M19,Events!$I:$I,0)),"",INDEX(Events!$A:$A,MATCH(M19,Events!$I:$I,0)))</f>
        <v/>
      </c>
      <c r="N21" s="151"/>
    </row>
    <row r="22" spans="1:14" s="51" customFormat="1" ht="13.5" customHeight="1" x14ac:dyDescent="0.2">
      <c r="A22" s="150" t="str">
        <f ca="1">IF(ISERROR(MATCH(A19,Events!$J:$J,0)),"",INDEX(Events!$A:$A,MATCH(A19,Events!$J:$J,0)))</f>
        <v/>
      </c>
      <c r="B22" s="151"/>
      <c r="C22" s="150" t="str">
        <f ca="1">IF(ISERROR(MATCH(C19,Events!$J:$J,0)),"",INDEX(Events!$A:$A,MATCH(C19,Events!$J:$J,0)))</f>
        <v/>
      </c>
      <c r="D22" s="151"/>
      <c r="E22" s="150" t="str">
        <f ca="1">IF(ISERROR(MATCH(E19,Events!$J:$J,0)),"",INDEX(Events!$A:$A,MATCH(E19,Events!$J:$J,0)))</f>
        <v/>
      </c>
      <c r="F22" s="151"/>
      <c r="G22" s="150" t="str">
        <f ca="1">IF(ISERROR(MATCH(G19,Events!$J:$J,0)),"",INDEX(Events!$A:$A,MATCH(G19,Events!$J:$J,0)))</f>
        <v/>
      </c>
      <c r="H22" s="151"/>
      <c r="I22" s="150" t="str">
        <f ca="1">IF(ISERROR(MATCH(I19,Events!$J:$J,0)),"",INDEX(Events!$A:$A,MATCH(I19,Events!$J:$J,0)))</f>
        <v/>
      </c>
      <c r="J22" s="151"/>
      <c r="K22" s="150" t="str">
        <f ca="1">IF(ISERROR(MATCH(K19,Events!$J:$J,0)),"",INDEX(Events!$A:$A,MATCH(K19,Events!$J:$J,0)))</f>
        <v/>
      </c>
      <c r="L22" s="151"/>
      <c r="M22" s="150" t="str">
        <f ca="1">IF(ISERROR(MATCH(M19,Events!$J:$J,0)),"",INDEX(Events!$A:$A,MATCH(M19,Events!$J:$J,0)))</f>
        <v/>
      </c>
      <c r="N22" s="151"/>
    </row>
    <row r="23" spans="1:14" s="51" customFormat="1" ht="13.5" customHeight="1" x14ac:dyDescent="0.2">
      <c r="A23" s="150" t="str">
        <f ca="1">IF(ISERROR(MATCH(A19,Events!$K:$K,0)),"",INDEX(Events!$A:$A,MATCH(A19,Events!$K:$K,0)))</f>
        <v/>
      </c>
      <c r="B23" s="151"/>
      <c r="C23" s="150" t="str">
        <f ca="1">IF(ISERROR(MATCH(C19,Events!$K:$K,0)),"",INDEX(Events!$A:$A,MATCH(C19,Events!$K:$K,0)))</f>
        <v/>
      </c>
      <c r="D23" s="151"/>
      <c r="E23" s="150" t="str">
        <f ca="1">IF(ISERROR(MATCH(E19,Events!$K:$K,0)),"",INDEX(Events!$A:$A,MATCH(E19,Events!$K:$K,0)))</f>
        <v/>
      </c>
      <c r="F23" s="151"/>
      <c r="G23" s="150" t="str">
        <f ca="1">IF(ISERROR(MATCH(G19,Events!$K:$K,0)),"",INDEX(Events!$A:$A,MATCH(G19,Events!$K:$K,0)))</f>
        <v/>
      </c>
      <c r="H23" s="151"/>
      <c r="I23" s="150" t="str">
        <f ca="1">IF(ISERROR(MATCH(I19,Events!$K:$K,0)),"",INDEX(Events!$A:$A,MATCH(I19,Events!$K:$K,0)))</f>
        <v/>
      </c>
      <c r="J23" s="151"/>
      <c r="K23" s="150" t="str">
        <f ca="1">IF(ISERROR(MATCH(K19,Events!$K:$K,0)),"",INDEX(Events!$A:$A,MATCH(K19,Events!$K:$K,0)))</f>
        <v/>
      </c>
      <c r="L23" s="151"/>
      <c r="M23" s="150" t="str">
        <f ca="1">IF(ISERROR(MATCH(M19,Events!$K:$K,0)),"",INDEX(Events!$A:$A,MATCH(M19,Events!$K:$K,0)))</f>
        <v/>
      </c>
      <c r="N23" s="151"/>
    </row>
    <row r="24" spans="1:14" s="5" customFormat="1" ht="13.5" customHeight="1" x14ac:dyDescent="0.2">
      <c r="A24" s="153" t="str">
        <f>IF(ISERROR(MATCH(A19,Moon!$D:$D,0)),"",INDEX(Moon!$E:$E,MATCH(A19,Moon!$D:$D,0)))</f>
        <v/>
      </c>
      <c r="B24" s="154"/>
      <c r="C24" s="153" t="str">
        <f>IF(ISERROR(MATCH(C19,Moon!$D:$D,0)),"",INDEX(Moon!$E:$E,MATCH(C19,Moon!$D:$D,0)))</f>
        <v/>
      </c>
      <c r="D24" s="154"/>
      <c r="E24" s="153" t="str">
        <f>IF(ISERROR(MATCH(E19,Moon!$D:$D,0)),"",INDEX(Moon!$E:$E,MATCH(E19,Moon!$D:$D,0)))</f>
        <v/>
      </c>
      <c r="F24" s="154"/>
      <c r="G24" s="153" t="str">
        <f>IF(ISERROR(MATCH(G19,Moon!$D:$D,0)),"",INDEX(Moon!$E:$E,MATCH(G19,Moon!$D:$D,0)))</f>
        <v>🌗 6:27am</v>
      </c>
      <c r="H24" s="154"/>
      <c r="I24" s="153" t="str">
        <f>IF(ISERROR(MATCH(I19,Moon!$D:$D,0)),"",INDEX(Moon!$E:$E,MATCH(I19,Moon!$D:$D,0)))</f>
        <v/>
      </c>
      <c r="J24" s="154"/>
      <c r="K24" s="153" t="str">
        <f>IF(ISERROR(MATCH(K19,Moon!$D:$D,0)),"",INDEX(Moon!$E:$E,MATCH(K19,Moon!$D:$D,0)))</f>
        <v/>
      </c>
      <c r="L24" s="154"/>
      <c r="M24" s="153" t="str">
        <f>IF(ISERROR(MATCH(M19,Moon!$D:$D,0)),"",INDEX(Moon!$E:$E,MATCH(M19,Moon!$D:$D,0)))</f>
        <v/>
      </c>
      <c r="N24" s="154"/>
    </row>
    <row r="25" spans="1:14" s="51" customFormat="1" ht="15.75" customHeight="1" x14ac:dyDescent="0.2">
      <c r="A25" s="20">
        <f>IF(M19="","",IF(MONTH(M19+1)&lt;&gt;MONTH(M19),"",M19+1))</f>
        <v>44885</v>
      </c>
      <c r="B25" s="101" t="str">
        <f>IF(ISERROR(MATCH(A25,Events!$G:$G,0)),"",INDEX(Events!$A:$A,MATCH(A25,Events!$G:$G,0)))</f>
        <v/>
      </c>
      <c r="C25" s="20">
        <f>IF(A25="","",IF(MONTH(A25+1)&lt;&gt;MONTH(A25),"",A25+1))</f>
        <v>44886</v>
      </c>
      <c r="D25" s="101" t="str">
        <f>IF(ISERROR(MATCH(C25,Events!$G:$G,0)),"",INDEX(Events!$A:$A,MATCH(C25,Events!$G:$G,0)))</f>
        <v/>
      </c>
      <c r="E25" s="20">
        <f>IF(C25="","",IF(MONTH(C25+1)&lt;&gt;MONTH(C25),"",C25+1))</f>
        <v>44887</v>
      </c>
      <c r="F25" s="101" t="str">
        <f>IF(ISERROR(MATCH(E25,Events!$G:$G,0)),"",INDEX(Events!$A:$A,MATCH(E25,Events!$G:$G,0)))</f>
        <v/>
      </c>
      <c r="G25" s="20">
        <f>IF(E25="","",IF(MONTH(E25+1)&lt;&gt;MONTH(E25),"",E25+1))</f>
        <v>44888</v>
      </c>
      <c r="H25" s="101" t="str">
        <f>IF(ISERROR(MATCH(G25,Events!$G:$G,0)),"",INDEX(Events!$A:$A,MATCH(G25,Events!$G:$G,0)))</f>
        <v/>
      </c>
      <c r="I25" s="20">
        <f>IF(G25="","",IF(MONTH(G25+1)&lt;&gt;MONTH(G25),"",G25+1))</f>
        <v>44889</v>
      </c>
      <c r="J25" s="101" t="str">
        <f>IF(ISERROR(MATCH(I25,Events!$G:$G,0)),"",INDEX(Events!$A:$A,MATCH(I25,Events!$G:$G,0)))</f>
        <v>Thanksgiving</v>
      </c>
      <c r="K25" s="20">
        <f>IF(I25="","",IF(MONTH(I25+1)&lt;&gt;MONTH(I25),"",I25+1))</f>
        <v>44890</v>
      </c>
      <c r="L25" s="101" t="str">
        <f>IF(ISERROR(MATCH(K25,Events!$G:$G,0)),"",INDEX(Events!$A:$A,MATCH(K25,Events!$G:$G,0)))</f>
        <v/>
      </c>
      <c r="M25" s="20">
        <f>IF(K25="","",IF(MONTH(K25+1)&lt;&gt;MONTH(K25),"",K25+1))</f>
        <v>44891</v>
      </c>
      <c r="N25" s="101" t="str">
        <f>IF(ISERROR(MATCH(M25,Events!$G:$G,0)),"",INDEX(Events!$A:$A,MATCH(M25,Events!$G:$G,0)))</f>
        <v/>
      </c>
    </row>
    <row r="26" spans="1:14" s="51" customFormat="1" ht="13.5" customHeight="1" x14ac:dyDescent="0.2">
      <c r="A26" s="150" t="str">
        <f ca="1">IF(ISERROR(MATCH(A25,Events!$H:$H,0)),"",INDEX(Events!$A:$A,MATCH(A25,Events!$H:$H,0)))</f>
        <v/>
      </c>
      <c r="B26" s="151" t="str">
        <f ca="1">IFERROR(INDEX(Events!#REF!,MATCH(A26,Events!A:A,0)),"")</f>
        <v/>
      </c>
      <c r="C26" s="150" t="str">
        <f ca="1">IF(ISERROR(MATCH(C25,Events!$H:$H,0)),"",INDEX(Events!$A:$A,MATCH(C25,Events!$H:$H,0)))</f>
        <v/>
      </c>
      <c r="D26" s="151" t="str">
        <f ca="1">IFERROR(INDEX(Events!#REF!,MATCH(C26,Events!C:C,0)),"")</f>
        <v/>
      </c>
      <c r="E26" s="150" t="str">
        <f ca="1">IF(ISERROR(MATCH(E25,Events!$H:$H,0)),"",INDEX(Events!$A:$A,MATCH(E25,Events!$H:$H,0)))</f>
        <v/>
      </c>
      <c r="F26" s="151" t="str">
        <f ca="1">IFERROR(INDEX(Events!#REF!,MATCH(E26,Events!E:E,0)),"")</f>
        <v/>
      </c>
      <c r="G26" s="150" t="str">
        <f ca="1">IF(ISERROR(MATCH(G25,Events!$H:$H,0)),"",INDEX(Events!$A:$A,MATCH(G25,Events!$H:$H,0)))</f>
        <v/>
      </c>
      <c r="H26" s="151" t="str">
        <f ca="1">IFERROR(INDEX(Events!#REF!,MATCH(G26,Events!G:G,0)),"")</f>
        <v/>
      </c>
      <c r="I26" s="150" t="str">
        <f ca="1">IF(ISERROR(MATCH(I25,Events!$H:$H,0)),"",INDEX(Events!$A:$A,MATCH(I25,Events!$H:$H,0)))</f>
        <v/>
      </c>
      <c r="J26" s="151" t="str">
        <f ca="1">IFERROR(INDEX(Events!#REF!,MATCH(I26,Events!I:I,0)),"")</f>
        <v/>
      </c>
      <c r="K26" s="150" t="str">
        <f ca="1">IF(ISERROR(MATCH(K25,Events!$H:$H,0)),"",INDEX(Events!$A:$A,MATCH(K25,Events!$H:$H,0)))</f>
        <v/>
      </c>
      <c r="L26" s="151" t="str">
        <f ca="1">IFERROR(INDEX(Events!#REF!,MATCH(K26,Events!K:K,0)),"")</f>
        <v/>
      </c>
      <c r="M26" s="150" t="str">
        <f ca="1">IF(ISERROR(MATCH(M25,Events!$H:$H,0)),"",INDEX(Events!$A:$A,MATCH(M25,Events!$H:$H,0)))</f>
        <v/>
      </c>
      <c r="N26" s="151" t="str">
        <f ca="1">IFERROR(INDEX(Events!#REF!,MATCH(M26,Events!M:M,0)),"")</f>
        <v/>
      </c>
    </row>
    <row r="27" spans="1:14" s="51" customFormat="1" ht="13.5" customHeight="1" x14ac:dyDescent="0.2">
      <c r="A27" s="150" t="str">
        <f ca="1">IF(ISERROR(MATCH(A25,Events!$I:$I,0)),"",INDEX(Events!$A:$A,MATCH(A25,Events!$I:$I,0)))</f>
        <v/>
      </c>
      <c r="B27" s="151"/>
      <c r="C27" s="150" t="str">
        <f ca="1">IF(ISERROR(MATCH(C25,Events!$I:$I,0)),"",INDEX(Events!$A:$A,MATCH(C25,Events!$I:$I,0)))</f>
        <v/>
      </c>
      <c r="D27" s="151"/>
      <c r="E27" s="150" t="str">
        <f ca="1">IF(ISERROR(MATCH(E25,Events!$I:$I,0)),"",INDEX(Events!$A:$A,MATCH(E25,Events!$I:$I,0)))</f>
        <v/>
      </c>
      <c r="F27" s="151"/>
      <c r="G27" s="150" t="str">
        <f ca="1">IF(ISERROR(MATCH(G25,Events!$I:$I,0)),"",INDEX(Events!$A:$A,MATCH(G25,Events!$I:$I,0)))</f>
        <v/>
      </c>
      <c r="H27" s="151"/>
      <c r="I27" s="150" t="str">
        <f ca="1">IF(ISERROR(MATCH(I25,Events!$I:$I,0)),"",INDEX(Events!$A:$A,MATCH(I25,Events!$I:$I,0)))</f>
        <v/>
      </c>
      <c r="J27" s="151"/>
      <c r="K27" s="150" t="str">
        <f ca="1">IF(ISERROR(MATCH(K25,Events!$I:$I,0)),"",INDEX(Events!$A:$A,MATCH(K25,Events!$I:$I,0)))</f>
        <v/>
      </c>
      <c r="L27" s="151"/>
      <c r="M27" s="150" t="str">
        <f ca="1">IF(ISERROR(MATCH(M25,Events!$I:$I,0)),"",INDEX(Events!$A:$A,MATCH(M25,Events!$I:$I,0)))</f>
        <v/>
      </c>
      <c r="N27" s="151"/>
    </row>
    <row r="28" spans="1:14" s="51" customFormat="1" ht="13.5" customHeight="1" x14ac:dyDescent="0.2">
      <c r="A28" s="150" t="str">
        <f ca="1">IF(ISERROR(MATCH(A25,Events!$J:$J,0)),"",INDEX(Events!$A:$A,MATCH(A25,Events!$J:$J,0)))</f>
        <v/>
      </c>
      <c r="B28" s="151"/>
      <c r="C28" s="150" t="str">
        <f ca="1">IF(ISERROR(MATCH(C25,Events!$J:$J,0)),"",INDEX(Events!$A:$A,MATCH(C25,Events!$J:$J,0)))</f>
        <v/>
      </c>
      <c r="D28" s="151"/>
      <c r="E28" s="150" t="str">
        <f ca="1">IF(ISERROR(MATCH(E25,Events!$J:$J,0)),"",INDEX(Events!$A:$A,MATCH(E25,Events!$J:$J,0)))</f>
        <v/>
      </c>
      <c r="F28" s="151"/>
      <c r="G28" s="150" t="str">
        <f ca="1">IF(ISERROR(MATCH(G25,Events!$J:$J,0)),"",INDEX(Events!$A:$A,MATCH(G25,Events!$J:$J,0)))</f>
        <v/>
      </c>
      <c r="H28" s="151"/>
      <c r="I28" s="150" t="str">
        <f ca="1">IF(ISERROR(MATCH(I25,Events!$J:$J,0)),"",INDEX(Events!$A:$A,MATCH(I25,Events!$J:$J,0)))</f>
        <v/>
      </c>
      <c r="J28" s="151"/>
      <c r="K28" s="150" t="str">
        <f ca="1">IF(ISERROR(MATCH(K25,Events!$J:$J,0)),"",INDEX(Events!$A:$A,MATCH(K25,Events!$J:$J,0)))</f>
        <v/>
      </c>
      <c r="L28" s="151"/>
      <c r="M28" s="150" t="str">
        <f ca="1">IF(ISERROR(MATCH(M25,Events!$J:$J,0)),"",INDEX(Events!$A:$A,MATCH(M25,Events!$J:$J,0)))</f>
        <v/>
      </c>
      <c r="N28" s="151"/>
    </row>
    <row r="29" spans="1:14" s="51" customFormat="1" ht="13.5" customHeight="1" x14ac:dyDescent="0.2">
      <c r="A29" s="150" t="str">
        <f ca="1">IF(ISERROR(MATCH(A25,Events!$K:$K,0)),"",INDEX(Events!$A:$A,MATCH(A25,Events!$K:$K,0)))</f>
        <v/>
      </c>
      <c r="B29" s="151"/>
      <c r="C29" s="150" t="str">
        <f ca="1">IF(ISERROR(MATCH(C25,Events!$K:$K,0)),"",INDEX(Events!$A:$A,MATCH(C25,Events!$K:$K,0)))</f>
        <v/>
      </c>
      <c r="D29" s="151"/>
      <c r="E29" s="150" t="str">
        <f ca="1">IF(ISERROR(MATCH(E25,Events!$K:$K,0)),"",INDEX(Events!$A:$A,MATCH(E25,Events!$K:$K,0)))</f>
        <v/>
      </c>
      <c r="F29" s="151"/>
      <c r="G29" s="150" t="str">
        <f ca="1">IF(ISERROR(MATCH(G25,Events!$K:$K,0)),"",INDEX(Events!$A:$A,MATCH(G25,Events!$K:$K,0)))</f>
        <v/>
      </c>
      <c r="H29" s="151"/>
      <c r="I29" s="150" t="str">
        <f ca="1">IF(ISERROR(MATCH(I25,Events!$K:$K,0)),"",INDEX(Events!$A:$A,MATCH(I25,Events!$K:$K,0)))</f>
        <v/>
      </c>
      <c r="J29" s="151"/>
      <c r="K29" s="150" t="str">
        <f ca="1">IF(ISERROR(MATCH(K25,Events!$K:$K,0)),"",INDEX(Events!$A:$A,MATCH(K25,Events!$K:$K,0)))</f>
        <v/>
      </c>
      <c r="L29" s="151"/>
      <c r="M29" s="150" t="str">
        <f ca="1">IF(ISERROR(MATCH(M25,Events!$K:$K,0)),"",INDEX(Events!$A:$A,MATCH(M25,Events!$K:$K,0)))</f>
        <v/>
      </c>
      <c r="N29" s="151"/>
    </row>
    <row r="30" spans="1:14" s="5" customFormat="1" ht="13.5" customHeight="1" x14ac:dyDescent="0.2">
      <c r="A30" s="153" t="str">
        <f>IF(ISERROR(MATCH(A25,Moon!$D:$D,0)),"",INDEX(Moon!$E:$E,MATCH(A25,Moon!$D:$D,0)))</f>
        <v/>
      </c>
      <c r="B30" s="154"/>
      <c r="C30" s="153" t="str">
        <f>IF(ISERROR(MATCH(C25,Moon!$D:$D,0)),"",INDEX(Moon!$E:$E,MATCH(C25,Moon!$D:$D,0)))</f>
        <v/>
      </c>
      <c r="D30" s="154"/>
      <c r="E30" s="153" t="str">
        <f>IF(ISERROR(MATCH(E25,Moon!$D:$D,0)),"",INDEX(Moon!$E:$E,MATCH(E25,Moon!$D:$D,0)))</f>
        <v/>
      </c>
      <c r="F30" s="154"/>
      <c r="G30" s="153" t="str">
        <f>IF(ISERROR(MATCH(G25,Moon!$D:$D,0)),"",INDEX(Moon!$E:$E,MATCH(G25,Moon!$D:$D,0)))</f>
        <v>New 🌑 3:57pm</v>
      </c>
      <c r="H30" s="154"/>
      <c r="I30" s="153" t="str">
        <f>IF(ISERROR(MATCH(I25,Moon!$D:$D,0)),"",INDEX(Moon!$E:$E,MATCH(I25,Moon!$D:$D,0)))</f>
        <v/>
      </c>
      <c r="J30" s="154"/>
      <c r="K30" s="153" t="str">
        <f>IF(ISERROR(MATCH(K25,Moon!$D:$D,0)),"",INDEX(Moon!$E:$E,MATCH(K25,Moon!$D:$D,0)))</f>
        <v/>
      </c>
      <c r="L30" s="154"/>
      <c r="M30" s="153" t="str">
        <f>IF(ISERROR(MATCH(M25,Moon!$D:$D,0)),"",INDEX(Moon!$E:$E,MATCH(M25,Moon!$D:$D,0)))</f>
        <v/>
      </c>
      <c r="N30" s="154"/>
    </row>
    <row r="31" spans="1:14" s="51" customFormat="1" ht="15.75" x14ac:dyDescent="0.2">
      <c r="A31" s="20">
        <f>IF(M25="","",IF(MONTH(M25+1)&lt;&gt;MONTH(M25),"",M25+1))</f>
        <v>44892</v>
      </c>
      <c r="B31" s="101" t="str">
        <f>IF(ISERROR(MATCH(A31,Events!$G:$G,0)),"",INDEX(Events!$A:$A,MATCH(A31,Events!$G:$G,0)))</f>
        <v/>
      </c>
      <c r="C31" s="20">
        <f>IF(A31="","",IF(MONTH(A31+1)&lt;&gt;MONTH(A31),"",A31+1))</f>
        <v>44893</v>
      </c>
      <c r="D31" s="101" t="str">
        <f>IF(ISERROR(MATCH(C31,Events!$G:$G,0)),"",INDEX(Events!$A:$A,MATCH(C31,Events!$G:$G,0)))</f>
        <v/>
      </c>
      <c r="E31" s="20">
        <f>IF(C31="","",IF(MONTH(C31+1)&lt;&gt;MONTH(C31),"",C31+1))</f>
        <v>44894</v>
      </c>
      <c r="F31" s="101" t="str">
        <f>IF(ISERROR(MATCH(E31,Events!$G:$G,0)),"",INDEX(Events!$A:$A,MATCH(E31,Events!$G:$G,0)))</f>
        <v/>
      </c>
      <c r="G31" s="20">
        <f>IF(E31="","",IF(MONTH(E31+1)&lt;&gt;MONTH(E31),"",E31+1))</f>
        <v>44895</v>
      </c>
      <c r="H31" s="101" t="str">
        <f>IF(ISERROR(MATCH(G31,Events!$G:$G,0)),"",INDEX(Events!$A:$A,MATCH(G31,Events!$G:$G,0)))</f>
        <v/>
      </c>
      <c r="I31" s="20" t="str">
        <f>IF(G31="","",IF(MONTH(G31+1)&lt;&gt;MONTH(G31),"",G31+1))</f>
        <v/>
      </c>
      <c r="J31" s="101" t="str">
        <f>IF(ISERROR(MATCH(I31,Events!$G:$G,0)),"",INDEX(Events!$A:$A,MATCH(I31,Events!$G:$G,0)))</f>
        <v/>
      </c>
      <c r="K31" s="20" t="str">
        <f>IF(I31="","",IF(MONTH(I31+1)&lt;&gt;MONTH(I31),"",I31+1))</f>
        <v/>
      </c>
      <c r="L31" s="101" t="str">
        <f>IF(ISERROR(MATCH(K31,Events!$G:$G,0)),"",INDEX(Events!$A:$A,MATCH(K31,Events!$G:$G,0)))</f>
        <v/>
      </c>
      <c r="M31" s="20" t="str">
        <f>IF(K31="","",IF(MONTH(K31+1)&lt;&gt;MONTH(K31),"",K31+1))</f>
        <v/>
      </c>
      <c r="N31" s="101" t="str">
        <f>IF(ISERROR(MATCH(M31,Events!$G:$G,0)),"",INDEX(Events!$A:$A,MATCH(M31,Events!$G:$G,0)))</f>
        <v/>
      </c>
    </row>
    <row r="32" spans="1:14" s="51" customFormat="1" ht="13.5" customHeight="1" x14ac:dyDescent="0.2">
      <c r="A32" s="150" t="str">
        <f ca="1">IF(ISERROR(MATCH(A31,Events!$H:$H,0)),"",INDEX(Events!$A:$A,MATCH(A31,Events!$H:$H,0)))</f>
        <v/>
      </c>
      <c r="B32" s="151" t="str">
        <f ca="1">IFERROR(INDEX(Events!#REF!,MATCH(A32,Events!A:A,0)),"")</f>
        <v/>
      </c>
      <c r="C32" s="150" t="str">
        <f ca="1">IF(ISERROR(MATCH(C31,Events!$H:$H,0)),"",INDEX(Events!$A:$A,MATCH(C31,Events!$H:$H,0)))</f>
        <v/>
      </c>
      <c r="D32" s="151" t="str">
        <f ca="1">IFERROR(INDEX(Events!#REF!,MATCH(C32,Events!C:C,0)),"")</f>
        <v/>
      </c>
      <c r="E32" s="150" t="str">
        <f ca="1">IF(ISERROR(MATCH(E31,Events!$H:$H,0)),"",INDEX(Events!$A:$A,MATCH(E31,Events!$H:$H,0)))</f>
        <v/>
      </c>
      <c r="F32" s="151" t="str">
        <f ca="1">IFERROR(INDEX(Events!#REF!,MATCH(E32,Events!E:E,0)),"")</f>
        <v/>
      </c>
      <c r="G32" s="150" t="str">
        <f ca="1">IF(ISERROR(MATCH(G31,Events!$H:$H,0)),"",INDEX(Events!$A:$A,MATCH(G31,Events!$H:$H,0)))</f>
        <v/>
      </c>
      <c r="H32" s="151" t="str">
        <f ca="1">IFERROR(INDEX(Events!#REF!,MATCH(G32,Events!G:G,0)),"")</f>
        <v/>
      </c>
      <c r="I32" s="150" t="str">
        <f ca="1">IF(ISERROR(MATCH(I31,Events!$H:$H,0)),"",INDEX(Events!$A:$A,MATCH(I31,Events!$H:$H,0)))</f>
        <v/>
      </c>
      <c r="J32" s="151" t="str">
        <f ca="1">IFERROR(INDEX(Events!#REF!,MATCH(I32,Events!I:I,0)),"")</f>
        <v/>
      </c>
      <c r="K32" s="150" t="str">
        <f ca="1">IF(ISERROR(MATCH(K31,Events!$H:$H,0)),"",INDEX(Events!$A:$A,MATCH(K31,Events!$H:$H,0)))</f>
        <v/>
      </c>
      <c r="L32" s="151" t="str">
        <f ca="1">IFERROR(INDEX(Events!#REF!,MATCH(K32,Events!K:K,0)),"")</f>
        <v/>
      </c>
      <c r="M32" s="150" t="str">
        <f ca="1">IF(ISERROR(MATCH(M31,Events!$H:$H,0)),"",INDEX(Events!$A:$A,MATCH(M31,Events!$H:$H,0)))</f>
        <v/>
      </c>
      <c r="N32" s="151" t="str">
        <f ca="1">IFERROR(INDEX(Events!#REF!,MATCH(M32,Events!M:M,0)),"")</f>
        <v/>
      </c>
    </row>
    <row r="33" spans="1:14" s="51" customFormat="1" ht="13.5" customHeight="1" x14ac:dyDescent="0.2">
      <c r="A33" s="150" t="str">
        <f ca="1">IF(ISERROR(MATCH(A31,Events!$I:$I,0)),"",INDEX(Events!$A:$A,MATCH(A31,Events!$I:$I,0)))</f>
        <v/>
      </c>
      <c r="B33" s="151"/>
      <c r="C33" s="150" t="str">
        <f ca="1">IF(ISERROR(MATCH(C31,Events!$I:$I,0)),"",INDEX(Events!$A:$A,MATCH(C31,Events!$I:$I,0)))</f>
        <v/>
      </c>
      <c r="D33" s="151"/>
      <c r="E33" s="150" t="str">
        <f ca="1">IF(ISERROR(MATCH(E31,Events!$I:$I,0)),"",INDEX(Events!$A:$A,MATCH(E31,Events!$I:$I,0)))</f>
        <v/>
      </c>
      <c r="F33" s="151"/>
      <c r="G33" s="150" t="str">
        <f ca="1">IF(ISERROR(MATCH(G31,Events!$I:$I,0)),"",INDEX(Events!$A:$A,MATCH(G31,Events!$I:$I,0)))</f>
        <v/>
      </c>
      <c r="H33" s="151"/>
      <c r="I33" s="150" t="str">
        <f ca="1">IF(ISERROR(MATCH(I31,Events!$I:$I,0)),"",INDEX(Events!$A:$A,MATCH(I31,Events!$I:$I,0)))</f>
        <v/>
      </c>
      <c r="J33" s="151"/>
      <c r="K33" s="150" t="str">
        <f ca="1">IF(ISERROR(MATCH(K31,Events!$I:$I,0)),"",INDEX(Events!$A:$A,MATCH(K31,Events!$I:$I,0)))</f>
        <v/>
      </c>
      <c r="L33" s="151"/>
      <c r="M33" s="150" t="str">
        <f ca="1">IF(ISERROR(MATCH(M31,Events!$I:$I,0)),"",INDEX(Events!$A:$A,MATCH(M31,Events!$I:$I,0)))</f>
        <v/>
      </c>
      <c r="N33" s="151"/>
    </row>
    <row r="34" spans="1:14" s="51" customFormat="1" ht="13.5" customHeight="1" x14ac:dyDescent="0.2">
      <c r="A34" s="150" t="str">
        <f ca="1">IF(ISERROR(MATCH(A31,Events!$J:$J,0)),"",INDEX(Events!$A:$A,MATCH(A31,Events!$J:$J,0)))</f>
        <v/>
      </c>
      <c r="B34" s="151"/>
      <c r="C34" s="150" t="str">
        <f ca="1">IF(ISERROR(MATCH(C31,Events!$J:$J,0)),"",INDEX(Events!$A:$A,MATCH(C31,Events!$J:$J,0)))</f>
        <v/>
      </c>
      <c r="D34" s="151"/>
      <c r="E34" s="150" t="str">
        <f ca="1">IF(ISERROR(MATCH(E31,Events!$J:$J,0)),"",INDEX(Events!$A:$A,MATCH(E31,Events!$J:$J,0)))</f>
        <v/>
      </c>
      <c r="F34" s="151"/>
      <c r="G34" s="150" t="str">
        <f ca="1">IF(ISERROR(MATCH(G31,Events!$J:$J,0)),"",INDEX(Events!$A:$A,MATCH(G31,Events!$J:$J,0)))</f>
        <v/>
      </c>
      <c r="H34" s="151"/>
      <c r="I34" s="150" t="str">
        <f ca="1">IF(ISERROR(MATCH(I31,Events!$J:$J,0)),"",INDEX(Events!$A:$A,MATCH(I31,Events!$J:$J,0)))</f>
        <v/>
      </c>
      <c r="J34" s="151"/>
      <c r="K34" s="150" t="str">
        <f ca="1">IF(ISERROR(MATCH(K31,Events!$J:$J,0)),"",INDEX(Events!$A:$A,MATCH(K31,Events!$J:$J,0)))</f>
        <v/>
      </c>
      <c r="L34" s="151"/>
      <c r="M34" s="150" t="str">
        <f ca="1">IF(ISERROR(MATCH(M31,Events!$J:$J,0)),"",INDEX(Events!$A:$A,MATCH(M31,Events!$J:$J,0)))</f>
        <v/>
      </c>
      <c r="N34" s="151"/>
    </row>
    <row r="35" spans="1:14" s="51" customFormat="1" ht="13.5" customHeight="1" x14ac:dyDescent="0.2">
      <c r="A35" s="150" t="str">
        <f ca="1">IF(ISERROR(MATCH(A31,Events!$K:$K,0)),"",INDEX(Events!$A:$A,MATCH(A31,Events!$K:$K,0)))</f>
        <v/>
      </c>
      <c r="B35" s="151"/>
      <c r="C35" s="150" t="str">
        <f ca="1">IF(ISERROR(MATCH(C31,Events!$K:$K,0)),"",INDEX(Events!$A:$A,MATCH(C31,Events!$K:$K,0)))</f>
        <v/>
      </c>
      <c r="D35" s="151"/>
      <c r="E35" s="150" t="str">
        <f ca="1">IF(ISERROR(MATCH(E31,Events!$K:$K,0)),"",INDEX(Events!$A:$A,MATCH(E31,Events!$K:$K,0)))</f>
        <v/>
      </c>
      <c r="F35" s="151"/>
      <c r="G35" s="150" t="str">
        <f ca="1">IF(ISERROR(MATCH(G31,Events!$K:$K,0)),"",INDEX(Events!$A:$A,MATCH(G31,Events!$K:$K,0)))</f>
        <v/>
      </c>
      <c r="H35" s="151"/>
      <c r="I35" s="150" t="str">
        <f ca="1">IF(ISERROR(MATCH(I31,Events!$K:$K,0)),"",INDEX(Events!$A:$A,MATCH(I31,Events!$K:$K,0)))</f>
        <v/>
      </c>
      <c r="J35" s="151"/>
      <c r="K35" s="150" t="str">
        <f ca="1">IF(ISERROR(MATCH(K31,Events!$K:$K,0)),"",INDEX(Events!$A:$A,MATCH(K31,Events!$K:$K,0)))</f>
        <v/>
      </c>
      <c r="L35" s="151"/>
      <c r="M35" s="150" t="str">
        <f ca="1">IF(ISERROR(MATCH(M31,Events!$K:$K,0)),"",INDEX(Events!$A:$A,MATCH(M31,Events!$K:$K,0)))</f>
        <v/>
      </c>
      <c r="N35" s="151"/>
    </row>
    <row r="36" spans="1:14" s="5" customFormat="1" ht="13.5" customHeight="1" x14ac:dyDescent="0.2">
      <c r="A36" s="153" t="str">
        <f>IF(ISERROR(MATCH(A31,Moon!$D:$D,0)),"",INDEX(Moon!$E:$E,MATCH(A31,Moon!$D:$D,0)))</f>
        <v/>
      </c>
      <c r="B36" s="154"/>
      <c r="C36" s="153" t="str">
        <f>IF(ISERROR(MATCH(C31,Moon!$D:$D,0)),"",INDEX(Moon!$E:$E,MATCH(C31,Moon!$D:$D,0)))</f>
        <v/>
      </c>
      <c r="D36" s="154"/>
      <c r="E36" s="153" t="str">
        <f>IF(ISERROR(MATCH(E31,Moon!$D:$D,0)),"",INDEX(Moon!$E:$E,MATCH(E31,Moon!$D:$D,0)))</f>
        <v/>
      </c>
      <c r="F36" s="154"/>
      <c r="G36" s="153" t="str">
        <f>IF(ISERROR(MATCH(G31,Moon!$D:$D,0)),"",INDEX(Moon!$E:$E,MATCH(G31,Moon!$D:$D,0)))</f>
        <v>🌓 7:36am</v>
      </c>
      <c r="H36" s="154"/>
      <c r="I36" s="153" t="str">
        <f>IF(ISERROR(MATCH(I31,Moon!$D:$D,0)),"",INDEX(Moon!$E:$E,MATCH(I31,Moon!$D:$D,0)))</f>
        <v/>
      </c>
      <c r="J36" s="154"/>
      <c r="K36" s="153" t="str">
        <f>IF(ISERROR(MATCH(K31,Moon!$D:$D,0)),"",INDEX(Moon!$E:$E,MATCH(K31,Moon!$D:$D,0)))</f>
        <v/>
      </c>
      <c r="L36" s="154"/>
      <c r="M36" s="153" t="str">
        <f>IF(ISERROR(MATCH(M31,Moon!$D:$D,0)),"",INDEX(Moon!$E:$E,MATCH(M31,Moon!$D:$D,0)))</f>
        <v/>
      </c>
      <c r="N36" s="154"/>
    </row>
    <row r="37" spans="1:14" ht="15.75" x14ac:dyDescent="0.2">
      <c r="A37" s="20" t="str">
        <f>IF(M31="","",IF(MONTH(M31+1)&lt;&gt;MONTH(M31),"",M31+1))</f>
        <v/>
      </c>
      <c r="B37" s="101" t="str">
        <f>IF(ISERROR(MATCH(A37,Events!$G:$G,0)),"",INDEX(Events!$A:$A,MATCH(A37,Events!$G:$G,0)))</f>
        <v/>
      </c>
      <c r="C37" s="20" t="str">
        <f>IF(A37="","",IF(MONTH(A37+1)&lt;&gt;MONTH(A37),"",A37+1))</f>
        <v/>
      </c>
      <c r="D37" s="101" t="str">
        <f>IF(ISERROR(MATCH(C37,Events!$G:$G,0)),"",INDEX(Events!$A:$A,MATCH(C37,Events!$G:$G,0)))</f>
        <v/>
      </c>
      <c r="E37" s="25" t="s">
        <v>6</v>
      </c>
      <c r="F37" s="11"/>
      <c r="G37" s="11"/>
      <c r="H37" s="11"/>
      <c r="I37" s="11"/>
      <c r="J37" s="12"/>
      <c r="K37" s="10"/>
      <c r="L37" s="11"/>
      <c r="M37" s="11"/>
      <c r="N37" s="12"/>
    </row>
    <row r="38" spans="1:14" ht="13.5" customHeight="1" x14ac:dyDescent="0.2">
      <c r="A38" s="150" t="str">
        <f ca="1">IF(ISERROR(MATCH(A37,Events!$H:$H,0)),"",INDEX(Events!$A:$A,MATCH(A37,Events!$H:$H,0)))</f>
        <v/>
      </c>
      <c r="B38" s="151" t="str">
        <f ca="1">IFERROR(INDEX(Events!#REF!,MATCH(A38,Events!A:A,0)),"")</f>
        <v/>
      </c>
      <c r="C38" s="150" t="str">
        <f ca="1">IF(ISERROR(MATCH(C37,Events!$H:$H,0)),"",INDEX(Events!$A:$A,MATCH(C37,Events!$H:$H,0)))</f>
        <v/>
      </c>
      <c r="D38" s="151" t="str">
        <f ca="1">IFERROR(INDEX(Events!#REF!,MATCH(C38,Events!C:C,0)),"")</f>
        <v/>
      </c>
      <c r="E38" s="26"/>
      <c r="F38" s="9"/>
      <c r="G38" s="9"/>
      <c r="H38" s="9"/>
      <c r="I38" s="9"/>
      <c r="J38" s="14"/>
      <c r="K38" s="144" t="s">
        <v>2</v>
      </c>
      <c r="L38" s="145"/>
      <c r="M38" s="145"/>
      <c r="N38" s="146"/>
    </row>
    <row r="39" spans="1:14" ht="13.5" customHeight="1" x14ac:dyDescent="0.2">
      <c r="A39" s="150" t="str">
        <f ca="1">IF(ISERROR(MATCH(A37,Events!$I:$I,0)),"",INDEX(Events!$A:$A,MATCH(A37,Events!$I:$I,0)))</f>
        <v/>
      </c>
      <c r="B39" s="151"/>
      <c r="C39" s="150" t="str">
        <f ca="1">IF(ISERROR(MATCH(C37,Events!$I:$I,0)),"",INDEX(Events!$A:$A,MATCH(C37,Events!$I:$I,0)))</f>
        <v/>
      </c>
      <c r="D39" s="151"/>
      <c r="E39" s="26"/>
      <c r="F39" s="9"/>
      <c r="G39" s="9"/>
      <c r="H39" s="9"/>
      <c r="I39" s="9"/>
      <c r="J39" s="14"/>
      <c r="K39" s="147" t="s">
        <v>100</v>
      </c>
      <c r="L39" s="148"/>
      <c r="M39" s="148"/>
      <c r="N39" s="149"/>
    </row>
    <row r="40" spans="1:14" ht="13.5" customHeight="1" x14ac:dyDescent="0.2">
      <c r="A40" s="150" t="str">
        <f ca="1">IF(ISERROR(MATCH(A37,Events!$J:$J,0)),"",INDEX(Events!$A:$A,MATCH(A37,Events!$J:$J,0)))</f>
        <v/>
      </c>
      <c r="B40" s="151"/>
      <c r="C40" s="150" t="str">
        <f ca="1">IF(ISERROR(MATCH(C37,Events!$J:$J,0)),"",INDEX(Events!$A:$A,MATCH(C37,Events!$J:$J,0)))</f>
        <v/>
      </c>
      <c r="D40" s="151"/>
      <c r="E40" s="26"/>
      <c r="F40" s="9"/>
      <c r="G40" s="9"/>
      <c r="H40" s="9"/>
      <c r="I40" s="9"/>
      <c r="J40" s="14"/>
      <c r="K40" s="139" t="s">
        <v>118</v>
      </c>
      <c r="L40" s="140"/>
      <c r="M40" s="140"/>
      <c r="N40" s="141"/>
    </row>
    <row r="41" spans="1:14" ht="13.5" customHeight="1" x14ac:dyDescent="0.2">
      <c r="A41" s="150" t="str">
        <f ca="1">IF(ISERROR(MATCH(A37,Events!$K:$K,0)),"",INDEX(Events!$A:$A,MATCH(A37,Events!$K:$K,0)))</f>
        <v/>
      </c>
      <c r="B41" s="151"/>
      <c r="C41" s="150" t="str">
        <f ca="1">IF(ISERROR(MATCH(C37,Events!$K:$K,0)),"",INDEX(Events!$A:$A,MATCH(C37,Events!$K:$K,0)))</f>
        <v/>
      </c>
      <c r="D41" s="151"/>
      <c r="E41" s="26"/>
      <c r="F41" s="9"/>
      <c r="G41" s="9"/>
      <c r="H41" s="9"/>
      <c r="I41" s="9"/>
      <c r="J41" s="14"/>
      <c r="K41" s="13"/>
      <c r="L41" s="9"/>
      <c r="M41" s="7"/>
      <c r="N41" s="22"/>
    </row>
    <row r="42" spans="1:14" ht="13.5" customHeight="1" x14ac:dyDescent="0.2">
      <c r="A42" s="153" t="str">
        <f>IF(ISERROR(MATCH(A37,Moon!$D:$D,0)),"",INDEX(Moon!$E:$E,MATCH(A37,Moon!$D:$D,0)))</f>
        <v/>
      </c>
      <c r="B42" s="154"/>
      <c r="C42" s="153" t="str">
        <f>IF(ISERROR(MATCH(C37,Moon!$D:$D,0)),"",INDEX(Moon!$E:$E,MATCH(C37,Moon!$D:$D,0)))</f>
        <v/>
      </c>
      <c r="D42" s="154"/>
      <c r="E42" s="99" t="str">
        <f>'1'!E42</f>
        <v>Moon phase times based on time zone UTC-7</v>
      </c>
      <c r="F42" s="100"/>
      <c r="G42" s="16"/>
      <c r="H42" s="16"/>
      <c r="I42" s="16"/>
      <c r="J42" s="18"/>
      <c r="K42" s="15"/>
      <c r="L42" s="16"/>
      <c r="M42" s="17"/>
      <c r="N42" s="19"/>
    </row>
    <row r="43" spans="1:14" x14ac:dyDescent="0.2">
      <c r="M43" s="6"/>
    </row>
    <row r="45" spans="1:14" s="3" customFormat="1" ht="11.25" x14ac:dyDescent="0.2"/>
    <row r="46" spans="1:14" s="3" customFormat="1" ht="10.5" customHeight="1" x14ac:dyDescent="0.2"/>
    <row r="47" spans="1:14" s="3" customFormat="1" ht="10.5" customHeight="1" x14ac:dyDescent="0.2"/>
    <row r="48" spans="1:14" s="3" customFormat="1" ht="10.5" customHeight="1" x14ac:dyDescent="0.2"/>
    <row r="49" s="3" customFormat="1" ht="10.5" customHeight="1" x14ac:dyDescent="0.2"/>
    <row r="50" s="3" customFormat="1" ht="10.5" customHeight="1" x14ac:dyDescent="0.2"/>
    <row r="51" s="3" customFormat="1" ht="10.5" customHeight="1" x14ac:dyDescent="0.2"/>
    <row r="52" s="3" customFormat="1" ht="10.5" customHeight="1" x14ac:dyDescent="0.2"/>
    <row r="53" s="3" customFormat="1" ht="10.5" customHeight="1" x14ac:dyDescent="0.2"/>
    <row r="54" s="3" customFormat="1" ht="11.25" x14ac:dyDescent="0.2"/>
    <row r="55" s="3" customFormat="1" ht="10.5" customHeight="1" x14ac:dyDescent="0.2"/>
    <row r="56" s="3" customFormat="1" ht="10.5" customHeight="1" x14ac:dyDescent="0.2"/>
    <row r="57" s="3" customFormat="1" ht="10.5" customHeight="1" x14ac:dyDescent="0.2"/>
    <row r="58" s="3" customFormat="1" ht="10.5" customHeight="1" x14ac:dyDescent="0.2"/>
    <row r="59" s="3" customFormat="1" ht="10.5" customHeight="1" x14ac:dyDescent="0.2"/>
    <row r="60" s="3" customFormat="1" ht="10.5" customHeight="1" x14ac:dyDescent="0.2"/>
    <row r="61" s="3" customFormat="1" ht="10.5" customHeight="1" x14ac:dyDescent="0.2"/>
    <row r="62" s="3" customFormat="1" ht="10.5" customHeight="1" x14ac:dyDescent="0.2"/>
    <row r="63" s="3" customFormat="1" ht="11.25" x14ac:dyDescent="0.2"/>
    <row r="64" s="3" customFormat="1" ht="10.5" customHeight="1" x14ac:dyDescent="0.2"/>
    <row r="65" s="3" customFormat="1" ht="10.5" customHeight="1" x14ac:dyDescent="0.2"/>
    <row r="66" s="3" customFormat="1" ht="10.5" customHeight="1" x14ac:dyDescent="0.2"/>
    <row r="67" s="3" customFormat="1" ht="10.5" customHeight="1" x14ac:dyDescent="0.2"/>
    <row r="68" s="3" customFormat="1" ht="10.5" customHeight="1" x14ac:dyDescent="0.2"/>
    <row r="69" s="3" customFormat="1" ht="10.5" customHeight="1" x14ac:dyDescent="0.2"/>
    <row r="70" s="3"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13" priority="6">
      <formula>A7=""</formula>
    </cfRule>
  </conditionalFormatting>
  <conditionalFormatting sqref="A8:N8 A14:N14 A20:N20 A26:N26 A32:N32 A38:D38">
    <cfRule type="expression" dxfId="12" priority="5">
      <formula>A7=""</formula>
    </cfRule>
  </conditionalFormatting>
  <conditionalFormatting sqref="A9:N9 A15:N15 A21:N21 A27:N27 A33:N33 A39:D39">
    <cfRule type="expression" dxfId="11" priority="4">
      <formula>A7=""</formula>
    </cfRule>
  </conditionalFormatting>
  <conditionalFormatting sqref="A10:N10 A16:N16 A22:N22 A28:N28 A34:N34 A40:D40">
    <cfRule type="expression" dxfId="10" priority="3">
      <formula>A7=""</formula>
    </cfRule>
  </conditionalFormatting>
  <conditionalFormatting sqref="A11:N11 A17:N17 A23:N23 A29:N29 A35:N35 A41:D41">
    <cfRule type="expression" dxfId="9" priority="2">
      <formula>A7=""</formula>
    </cfRule>
  </conditionalFormatting>
  <conditionalFormatting sqref="A12:N12 A18:N18 A24:N24 A30:N30 A36:N36 A42:D42">
    <cfRule type="expression" dxfId="8" priority="1">
      <formula>A7=""</formula>
    </cfRule>
  </conditionalFormatting>
  <conditionalFormatting sqref="A7 C7 E7 G7 I7 K7 M7 A13 C13 E13 G13 I13 K13 M13 A19 C19 E19 G19 I19 K19 M19 A25 C25 E25 G25 I25 K25 M25 A31 C31 E31 G31 I31 K31 M31 A37 C37">
    <cfRule type="expression" dxfId="7" priority="7">
      <formula>A7=""</formula>
    </cfRule>
  </conditionalFormatting>
  <hyperlinks>
    <hyperlink ref="K39:N39" r:id="rId1" display="http://www.vertex42.com/calendars/" xr:uid="{00000000-0004-0000-0A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C7:N39 C41:N41 C40:J40 L40:N40 C42:D42 F42:N42"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style="36" customWidth="1"/>
    <col min="2" max="2" width="13.7109375" style="36" customWidth="1"/>
    <col min="3" max="3" width="4.85546875" style="36" customWidth="1"/>
    <col min="4" max="4" width="13.7109375" style="36" customWidth="1"/>
    <col min="5" max="5" width="4.85546875" style="36" customWidth="1"/>
    <col min="6" max="6" width="13.7109375" style="36" customWidth="1"/>
    <col min="7" max="7" width="4.85546875" style="36" customWidth="1"/>
    <col min="8" max="8" width="13.7109375" style="36" customWidth="1"/>
    <col min="9" max="9" width="4.85546875" style="36" customWidth="1"/>
    <col min="10" max="10" width="13.7109375" style="36" customWidth="1"/>
    <col min="11" max="11" width="4.85546875" style="36" customWidth="1"/>
    <col min="12" max="12" width="13.7109375" style="36" customWidth="1"/>
    <col min="13" max="13" width="4.85546875" style="36" customWidth="1"/>
    <col min="14" max="14" width="13.7109375" style="36" customWidth="1"/>
    <col min="15" max="15" width="3.5703125" style="36" customWidth="1"/>
    <col min="16" max="16" width="25.7109375" style="36" customWidth="1"/>
    <col min="17" max="16384" width="9.140625" style="36"/>
  </cols>
  <sheetData>
    <row r="1" spans="1:14" hidden="1" x14ac:dyDescent="0.2">
      <c r="A1" s="8"/>
      <c r="B1" s="8"/>
      <c r="C1" s="8"/>
      <c r="D1" s="8"/>
      <c r="E1" s="8"/>
      <c r="F1" s="8"/>
      <c r="G1" s="8"/>
      <c r="H1" s="8"/>
      <c r="I1" s="8"/>
      <c r="J1" s="8"/>
      <c r="K1" s="8"/>
      <c r="L1" s="8"/>
      <c r="M1" s="8"/>
      <c r="N1" s="8"/>
    </row>
    <row r="2" spans="1:14" hidden="1" x14ac:dyDescent="0.2">
      <c r="A2" s="8"/>
      <c r="B2" s="8"/>
      <c r="C2" s="8"/>
      <c r="D2" s="8"/>
      <c r="E2" s="8"/>
      <c r="F2" s="8"/>
      <c r="G2" s="8"/>
      <c r="H2" s="8"/>
      <c r="I2" s="8"/>
      <c r="J2" s="8"/>
      <c r="K2" s="8"/>
      <c r="L2" s="8"/>
      <c r="M2" s="8"/>
      <c r="N2" s="8"/>
    </row>
    <row r="3" spans="1:14" hidden="1" x14ac:dyDescent="0.2">
      <c r="A3" s="8"/>
      <c r="B3" s="8"/>
      <c r="C3" s="8"/>
      <c r="D3" s="8"/>
      <c r="E3" s="8"/>
      <c r="F3" s="8"/>
      <c r="G3" s="8"/>
      <c r="H3" s="8"/>
      <c r="I3" s="8"/>
      <c r="J3" s="8"/>
      <c r="K3" s="8"/>
      <c r="L3" s="8"/>
      <c r="M3" s="8"/>
      <c r="N3" s="8"/>
    </row>
    <row r="4" spans="1:14" s="51" customFormat="1" ht="59.25" x14ac:dyDescent="0.2">
      <c r="A4" s="152" t="str">
        <f>UPPER(TEXT(B5,"mmmm yyyy"))</f>
        <v>DECEMBER 2022</v>
      </c>
      <c r="B4" s="152"/>
      <c r="C4" s="152"/>
      <c r="D4" s="152"/>
      <c r="E4" s="152"/>
      <c r="F4" s="152"/>
      <c r="G4" s="152"/>
      <c r="H4" s="152"/>
      <c r="I4" s="152"/>
      <c r="J4" s="152"/>
      <c r="K4" s="152"/>
      <c r="L4" s="152"/>
      <c r="M4" s="152"/>
      <c r="N4" s="152"/>
    </row>
    <row r="5" spans="1:14" s="3" customFormat="1" ht="11.25" hidden="1" x14ac:dyDescent="0.2">
      <c r="A5" s="3" t="s">
        <v>1</v>
      </c>
      <c r="B5" s="21">
        <f>DATE(YEAR('1'!B5),MONTH('1'!B5)+11,1)</f>
        <v>44896</v>
      </c>
    </row>
    <row r="6" spans="1:14" s="51" customFormat="1" ht="18" customHeight="1" x14ac:dyDescent="0.2">
      <c r="A6" s="142">
        <f>A13</f>
        <v>44899</v>
      </c>
      <c r="B6" s="143"/>
      <c r="C6" s="142">
        <f>C13</f>
        <v>44900</v>
      </c>
      <c r="D6" s="143"/>
      <c r="E6" s="142">
        <f>E13</f>
        <v>44901</v>
      </c>
      <c r="F6" s="143"/>
      <c r="G6" s="142">
        <f>G13</f>
        <v>44902</v>
      </c>
      <c r="H6" s="143"/>
      <c r="I6" s="142">
        <f>I13</f>
        <v>44903</v>
      </c>
      <c r="J6" s="143"/>
      <c r="K6" s="142">
        <f>K13</f>
        <v>44904</v>
      </c>
      <c r="L6" s="143"/>
      <c r="M6" s="142">
        <f>M13</f>
        <v>44905</v>
      </c>
      <c r="N6" s="143"/>
    </row>
    <row r="7" spans="1:14" s="51" customFormat="1" ht="15.75" customHeight="1" x14ac:dyDescent="0.2">
      <c r="A7" s="20" t="str">
        <f>IF(WEEKDAY($B$5,1)=startday,$B$5,"")</f>
        <v/>
      </c>
      <c r="B7" s="101" t="str">
        <f>IF(ISERROR(MATCH(A7,Events!$G:$G,0)),"",INDEX(Events!$A:$A,MATCH(A7,Events!$G:$G,0)))</f>
        <v/>
      </c>
      <c r="C7" s="20" t="str">
        <f>IF(A7="",IF(WEEKDAY($B$5,1)=MOD(startday,7)+1,$B$5,""),A7+1)</f>
        <v/>
      </c>
      <c r="D7" s="101" t="str">
        <f>IF(ISERROR(MATCH(C7,Events!$G:$G,0)),"",INDEX(Events!$A:$A,MATCH(C7,Events!$G:$G,0)))</f>
        <v/>
      </c>
      <c r="E7" s="20" t="str">
        <f>IF(C7="",IF(WEEKDAY($B$5,1)=MOD(startday+1,7)+1,$B$5,""),C7+1)</f>
        <v/>
      </c>
      <c r="F7" s="101" t="str">
        <f>IF(ISERROR(MATCH(E7,Events!$G:$G,0)),"",INDEX(Events!$A:$A,MATCH(E7,Events!$G:$G,0)))</f>
        <v/>
      </c>
      <c r="G7" s="20" t="str">
        <f>IF(E7="",IF(WEEKDAY($B$5,1)=MOD(startday+2,7)+1,$B$5,""),E7+1)</f>
        <v/>
      </c>
      <c r="H7" s="101" t="str">
        <f>IF(ISERROR(MATCH(G7,Events!$G:$G,0)),"",INDEX(Events!$A:$A,MATCH(G7,Events!$G:$G,0)))</f>
        <v/>
      </c>
      <c r="I7" s="20">
        <f>IF(G7="",IF(WEEKDAY($B$5,1)=MOD(startday+3,7)+1,$B$5,""),G7+1)</f>
        <v>44896</v>
      </c>
      <c r="J7" s="101" t="str">
        <f>IF(ISERROR(MATCH(I7,Events!$G:$G,0)),"",INDEX(Events!$A:$A,MATCH(I7,Events!$G:$G,0)))</f>
        <v/>
      </c>
      <c r="K7" s="20">
        <f>IF(I7="",IF(WEEKDAY($B$5,1)=MOD(startday+4,7)+1,$B$5,""),I7+1)</f>
        <v>44897</v>
      </c>
      <c r="L7" s="101" t="str">
        <f>IF(ISERROR(MATCH(K7,Events!$G:$G,0)),"",INDEX(Events!$A:$A,MATCH(K7,Events!$G:$G,0)))</f>
        <v/>
      </c>
      <c r="M7" s="20">
        <f>IF(K7="",IF(WEEKDAY($B$5,1)=MOD(startday+5,7)+1,$B$5,""),K7+1)</f>
        <v>44898</v>
      </c>
      <c r="N7" s="101" t="str">
        <f>IF(ISERROR(MATCH(M7,Events!$G:$G,0)),"",INDEX(Events!$A:$A,MATCH(M7,Events!$G:$G,0)))</f>
        <v/>
      </c>
    </row>
    <row r="8" spans="1:14" s="51" customFormat="1" ht="13.5" customHeight="1" x14ac:dyDescent="0.2">
      <c r="A8" s="150" t="str">
        <f ca="1">IF(ISERROR(MATCH(A7,Events!$H:$H,0)),"",INDEX(Events!$A:$A,MATCH(A7,Events!$H:$H,0)))</f>
        <v/>
      </c>
      <c r="B8" s="151" t="str">
        <f ca="1">IFERROR(INDEX(Events!#REF!,MATCH(A8,Events!A:A,0)),"")</f>
        <v/>
      </c>
      <c r="C8" s="150" t="str">
        <f ca="1">IF(ISERROR(MATCH(C7,Events!$H:$H,0)),"",INDEX(Events!$A:$A,MATCH(C7,Events!$H:$H,0)))</f>
        <v/>
      </c>
      <c r="D8" s="151" t="str">
        <f ca="1">IFERROR(INDEX(Events!#REF!,MATCH(C8,Events!C:C,0)),"")</f>
        <v/>
      </c>
      <c r="E8" s="150" t="str">
        <f ca="1">IF(ISERROR(MATCH(E7,Events!$H:$H,0)),"",INDEX(Events!$A:$A,MATCH(E7,Events!$H:$H,0)))</f>
        <v/>
      </c>
      <c r="F8" s="151" t="str">
        <f ca="1">IFERROR(INDEX(Events!#REF!,MATCH(E8,Events!E:E,0)),"")</f>
        <v/>
      </c>
      <c r="G8" s="150" t="str">
        <f ca="1">IF(ISERROR(MATCH(G7,Events!$H:$H,0)),"",INDEX(Events!$A:$A,MATCH(G7,Events!$H:$H,0)))</f>
        <v/>
      </c>
      <c r="H8" s="151" t="str">
        <f ca="1">IFERROR(INDEX(Events!#REF!,MATCH(G8,Events!G:G,0)),"")</f>
        <v/>
      </c>
      <c r="I8" s="150" t="str">
        <f ca="1">IF(ISERROR(MATCH(I7,Events!$H:$H,0)),"",INDEX(Events!$A:$A,MATCH(I7,Events!$H:$H,0)))</f>
        <v/>
      </c>
      <c r="J8" s="151" t="str">
        <f ca="1">IFERROR(INDEX(Events!#REF!,MATCH(I8,Events!I:I,0)),"")</f>
        <v/>
      </c>
      <c r="K8" s="150" t="str">
        <f ca="1">IF(ISERROR(MATCH(K7,Events!$H:$H,0)),"",INDEX(Events!$A:$A,MATCH(K7,Events!$H:$H,0)))</f>
        <v/>
      </c>
      <c r="L8" s="151" t="str">
        <f ca="1">IFERROR(INDEX(Events!#REF!,MATCH(K8,Events!K:K,0)),"")</f>
        <v/>
      </c>
      <c r="M8" s="150" t="str">
        <f ca="1">IF(ISERROR(MATCH(M7,Events!$H:$H,0)),"",INDEX(Events!$A:$A,MATCH(M7,Events!$H:$H,0)))</f>
        <v/>
      </c>
      <c r="N8" s="151" t="str">
        <f ca="1">IFERROR(INDEX(Events!#REF!,MATCH(M8,Events!M:M,0)),"")</f>
        <v/>
      </c>
    </row>
    <row r="9" spans="1:14" s="51" customFormat="1" ht="13.5" customHeight="1" x14ac:dyDescent="0.2">
      <c r="A9" s="150" t="str">
        <f ca="1">IF(ISERROR(MATCH(A7,Events!$I:$I,0)),"",INDEX(Events!$A:$A,MATCH(A7,Events!$I:$I,0)))</f>
        <v/>
      </c>
      <c r="B9" s="151"/>
      <c r="C9" s="150" t="str">
        <f ca="1">IF(ISERROR(MATCH(C7,Events!$I:$I,0)),"",INDEX(Events!$A:$A,MATCH(C7,Events!$I:$I,0)))</f>
        <v/>
      </c>
      <c r="D9" s="151"/>
      <c r="E9" s="150" t="str">
        <f ca="1">IF(ISERROR(MATCH(E7,Events!$I:$I,0)),"",INDEX(Events!$A:$A,MATCH(E7,Events!$I:$I,0)))</f>
        <v/>
      </c>
      <c r="F9" s="151"/>
      <c r="G9" s="150" t="str">
        <f ca="1">IF(ISERROR(MATCH(G7,Events!$I:$I,0)),"",INDEX(Events!$A:$A,MATCH(G7,Events!$I:$I,0)))</f>
        <v/>
      </c>
      <c r="H9" s="151"/>
      <c r="I9" s="150" t="str">
        <f ca="1">IF(ISERROR(MATCH(I7,Events!$I:$I,0)),"",INDEX(Events!$A:$A,MATCH(I7,Events!$I:$I,0)))</f>
        <v/>
      </c>
      <c r="J9" s="151"/>
      <c r="K9" s="150" t="str">
        <f ca="1">IF(ISERROR(MATCH(K7,Events!$I:$I,0)),"",INDEX(Events!$A:$A,MATCH(K7,Events!$I:$I,0)))</f>
        <v/>
      </c>
      <c r="L9" s="151"/>
      <c r="M9" s="150" t="str">
        <f ca="1">IF(ISERROR(MATCH(M7,Events!$I:$I,0)),"",INDEX(Events!$A:$A,MATCH(M7,Events!$I:$I,0)))</f>
        <v/>
      </c>
      <c r="N9" s="151"/>
    </row>
    <row r="10" spans="1:14" s="51" customFormat="1" ht="13.5" customHeight="1" x14ac:dyDescent="0.2">
      <c r="A10" s="150" t="str">
        <f ca="1">IF(ISERROR(MATCH(A7,Events!$J:$J,0)),"",INDEX(Events!$A:$A,MATCH(A7,Events!$J:$J,0)))</f>
        <v/>
      </c>
      <c r="B10" s="151"/>
      <c r="C10" s="150" t="str">
        <f ca="1">IF(ISERROR(MATCH(C7,Events!$J:$J,0)),"",INDEX(Events!$A:$A,MATCH(C7,Events!$J:$J,0)))</f>
        <v/>
      </c>
      <c r="D10" s="151"/>
      <c r="E10" s="150" t="str">
        <f ca="1">IF(ISERROR(MATCH(E7,Events!$J:$J,0)),"",INDEX(Events!$A:$A,MATCH(E7,Events!$J:$J,0)))</f>
        <v/>
      </c>
      <c r="F10" s="151"/>
      <c r="G10" s="150" t="str">
        <f ca="1">IF(ISERROR(MATCH(G7,Events!$J:$J,0)),"",INDEX(Events!$A:$A,MATCH(G7,Events!$J:$J,0)))</f>
        <v/>
      </c>
      <c r="H10" s="151"/>
      <c r="I10" s="150" t="str">
        <f ca="1">IF(ISERROR(MATCH(I7,Events!$J:$J,0)),"",INDEX(Events!$A:$A,MATCH(I7,Events!$J:$J,0)))</f>
        <v/>
      </c>
      <c r="J10" s="151"/>
      <c r="K10" s="150" t="str">
        <f ca="1">IF(ISERROR(MATCH(K7,Events!$J:$J,0)),"",INDEX(Events!$A:$A,MATCH(K7,Events!$J:$J,0)))</f>
        <v/>
      </c>
      <c r="L10" s="151"/>
      <c r="M10" s="150" t="str">
        <f ca="1">IF(ISERROR(MATCH(M7,Events!$J:$J,0)),"",INDEX(Events!$A:$A,MATCH(M7,Events!$J:$J,0)))</f>
        <v/>
      </c>
      <c r="N10" s="151"/>
    </row>
    <row r="11" spans="1:14" s="51" customFormat="1" ht="13.5" customHeight="1" x14ac:dyDescent="0.2">
      <c r="A11" s="150" t="str">
        <f ca="1">IF(ISERROR(MATCH(A7,Events!$K:$K,0)),"",INDEX(Events!$A:$A,MATCH(A7,Events!$K:$K,0)))</f>
        <v/>
      </c>
      <c r="B11" s="151"/>
      <c r="C11" s="150" t="str">
        <f ca="1">IF(ISERROR(MATCH(C7,Events!$K:$K,0)),"",INDEX(Events!$A:$A,MATCH(C7,Events!$K:$K,0)))</f>
        <v/>
      </c>
      <c r="D11" s="151"/>
      <c r="E11" s="150" t="str">
        <f ca="1">IF(ISERROR(MATCH(E7,Events!$K:$K,0)),"",INDEX(Events!$A:$A,MATCH(E7,Events!$K:$K,0)))</f>
        <v/>
      </c>
      <c r="F11" s="151"/>
      <c r="G11" s="150" t="str">
        <f ca="1">IF(ISERROR(MATCH(G7,Events!$K:$K,0)),"",INDEX(Events!$A:$A,MATCH(G7,Events!$K:$K,0)))</f>
        <v/>
      </c>
      <c r="H11" s="151"/>
      <c r="I11" s="150" t="str">
        <f ca="1">IF(ISERROR(MATCH(I7,Events!$K:$K,0)),"",INDEX(Events!$A:$A,MATCH(I7,Events!$K:$K,0)))</f>
        <v/>
      </c>
      <c r="J11" s="151"/>
      <c r="K11" s="150" t="str">
        <f ca="1">IF(ISERROR(MATCH(K7,Events!$K:$K,0)),"",INDEX(Events!$A:$A,MATCH(K7,Events!$K:$K,0)))</f>
        <v/>
      </c>
      <c r="L11" s="151"/>
      <c r="M11" s="150" t="str">
        <f ca="1">IF(ISERROR(MATCH(M7,Events!$K:$K,0)),"",INDEX(Events!$A:$A,MATCH(M7,Events!$K:$K,0)))</f>
        <v/>
      </c>
      <c r="N11" s="151"/>
    </row>
    <row r="12" spans="1:14" s="5" customFormat="1" ht="13.5" customHeight="1" x14ac:dyDescent="0.2">
      <c r="A12" s="153" t="str">
        <f>IF(ISERROR(MATCH(A7,Moon!$D:$D,0)),"",INDEX(Moon!$E:$E,MATCH(A7,Moon!$D:$D,0)))</f>
        <v/>
      </c>
      <c r="B12" s="154"/>
      <c r="C12" s="153" t="str">
        <f>IF(ISERROR(MATCH(C7,Moon!$D:$D,0)),"",INDEX(Moon!$E:$E,MATCH(C7,Moon!$D:$D,0)))</f>
        <v/>
      </c>
      <c r="D12" s="154"/>
      <c r="E12" s="153" t="str">
        <f>IF(ISERROR(MATCH(E7,Moon!$D:$D,0)),"",INDEX(Moon!$E:$E,MATCH(E7,Moon!$D:$D,0)))</f>
        <v/>
      </c>
      <c r="F12" s="154"/>
      <c r="G12" s="153" t="str">
        <f>IF(ISERROR(MATCH(G7,Moon!$D:$D,0)),"",INDEX(Moon!$E:$E,MATCH(G7,Moon!$D:$D,0)))</f>
        <v/>
      </c>
      <c r="H12" s="154"/>
      <c r="I12" s="153" t="str">
        <f>IF(ISERROR(MATCH(I7,Moon!$D:$D,0)),"",INDEX(Moon!$E:$E,MATCH(I7,Moon!$D:$D,0)))</f>
        <v/>
      </c>
      <c r="J12" s="154"/>
      <c r="K12" s="153" t="str">
        <f>IF(ISERROR(MATCH(K7,Moon!$D:$D,0)),"",INDEX(Moon!$E:$E,MATCH(K7,Moon!$D:$D,0)))</f>
        <v/>
      </c>
      <c r="L12" s="154"/>
      <c r="M12" s="153" t="str">
        <f>IF(ISERROR(MATCH(M7,Moon!$D:$D,0)),"",INDEX(Moon!$E:$E,MATCH(M7,Moon!$D:$D,0)))</f>
        <v/>
      </c>
      <c r="N12" s="154"/>
    </row>
    <row r="13" spans="1:14" s="51" customFormat="1" ht="15.75" customHeight="1" x14ac:dyDescent="0.2">
      <c r="A13" s="20">
        <f>IF(M7="","",IF(MONTH(M7+1)&lt;&gt;MONTH(M7),"",M7+1))</f>
        <v>44899</v>
      </c>
      <c r="B13" s="101" t="str">
        <f>IF(ISERROR(MATCH(A13,Events!$G:$G,0)),"",INDEX(Events!$A:$A,MATCH(A13,Events!$G:$G,0)))</f>
        <v/>
      </c>
      <c r="C13" s="20">
        <f>IF(A13="","",IF(MONTH(A13+1)&lt;&gt;MONTH(A13),"",A13+1))</f>
        <v>44900</v>
      </c>
      <c r="D13" s="101" t="str">
        <f>IF(ISERROR(MATCH(C13,Events!$G:$G,0)),"",INDEX(Events!$A:$A,MATCH(C13,Events!$G:$G,0)))</f>
        <v/>
      </c>
      <c r="E13" s="20">
        <f>IF(C13="","",IF(MONTH(C13+1)&lt;&gt;MONTH(C13),"",C13+1))</f>
        <v>44901</v>
      </c>
      <c r="F13" s="101" t="str">
        <f>IF(ISERROR(MATCH(E13,Events!$G:$G,0)),"",INDEX(Events!$A:$A,MATCH(E13,Events!$G:$G,0)))</f>
        <v/>
      </c>
      <c r="G13" s="20">
        <f>IF(E13="","",IF(MONTH(E13+1)&lt;&gt;MONTH(E13),"",E13+1))</f>
        <v>44902</v>
      </c>
      <c r="H13" s="101" t="str">
        <f>IF(ISERROR(MATCH(G13,Events!$G:$G,0)),"",INDEX(Events!$A:$A,MATCH(G13,Events!$G:$G,0)))</f>
        <v>Pearl Harbor</v>
      </c>
      <c r="I13" s="20">
        <f>IF(G13="","",IF(MONTH(G13+1)&lt;&gt;MONTH(G13),"",G13+1))</f>
        <v>44903</v>
      </c>
      <c r="J13" s="101" t="str">
        <f>IF(ISERROR(MATCH(I13,Events!$G:$G,0)),"",INDEX(Events!$A:$A,MATCH(I13,Events!$G:$G,0)))</f>
        <v/>
      </c>
      <c r="K13" s="20">
        <f>IF(I13="","",IF(MONTH(I13+1)&lt;&gt;MONTH(I13),"",I13+1))</f>
        <v>44904</v>
      </c>
      <c r="L13" s="101" t="str">
        <f>IF(ISERROR(MATCH(K13,Events!$G:$G,0)),"",INDEX(Events!$A:$A,MATCH(K13,Events!$G:$G,0)))</f>
        <v/>
      </c>
      <c r="M13" s="20">
        <f>IF(K13="","",IF(MONTH(K13+1)&lt;&gt;MONTH(K13),"",K13+1))</f>
        <v>44905</v>
      </c>
      <c r="N13" s="101" t="str">
        <f>IF(ISERROR(MATCH(M13,Events!$G:$G,0)),"",INDEX(Events!$A:$A,MATCH(M13,Events!$G:$G,0)))</f>
        <v/>
      </c>
    </row>
    <row r="14" spans="1:14" s="51" customFormat="1" ht="13.5" customHeight="1" x14ac:dyDescent="0.2">
      <c r="A14" s="150" t="str">
        <f ca="1">IF(ISERROR(MATCH(A13,Events!$H:$H,0)),"",INDEX(Events!$A:$A,MATCH(A13,Events!$H:$H,0)))</f>
        <v/>
      </c>
      <c r="B14" s="151" t="str">
        <f ca="1">IFERROR(INDEX(Events!#REF!,MATCH(A14,Events!A:A,0)),"")</f>
        <v/>
      </c>
      <c r="C14" s="150" t="str">
        <f ca="1">IF(ISERROR(MATCH(C13,Events!$H:$H,0)),"",INDEX(Events!$A:$A,MATCH(C13,Events!$H:$H,0)))</f>
        <v/>
      </c>
      <c r="D14" s="151" t="str">
        <f ca="1">IFERROR(INDEX(Events!#REF!,MATCH(C14,Events!C:C,0)),"")</f>
        <v/>
      </c>
      <c r="E14" s="150" t="str">
        <f ca="1">IF(ISERROR(MATCH(E13,Events!$H:$H,0)),"",INDEX(Events!$A:$A,MATCH(E13,Events!$H:$H,0)))</f>
        <v/>
      </c>
      <c r="F14" s="151" t="str">
        <f ca="1">IFERROR(INDEX(Events!#REF!,MATCH(E14,Events!E:E,0)),"")</f>
        <v/>
      </c>
      <c r="G14" s="150" t="str">
        <f ca="1">IF(ISERROR(MATCH(G13,Events!$H:$H,0)),"",INDEX(Events!$A:$A,MATCH(G13,Events!$H:$H,0)))</f>
        <v/>
      </c>
      <c r="H14" s="151" t="str">
        <f ca="1">IFERROR(INDEX(Events!#REF!,MATCH(G14,Events!G:G,0)),"")</f>
        <v/>
      </c>
      <c r="I14" s="150" t="str">
        <f ca="1">IF(ISERROR(MATCH(I13,Events!$H:$H,0)),"",INDEX(Events!$A:$A,MATCH(I13,Events!$H:$H,0)))</f>
        <v/>
      </c>
      <c r="J14" s="151" t="str">
        <f ca="1">IFERROR(INDEX(Events!#REF!,MATCH(I14,Events!I:I,0)),"")</f>
        <v/>
      </c>
      <c r="K14" s="150" t="str">
        <f ca="1">IF(ISERROR(MATCH(K13,Events!$H:$H,0)),"",INDEX(Events!$A:$A,MATCH(K13,Events!$H:$H,0)))</f>
        <v/>
      </c>
      <c r="L14" s="151" t="str">
        <f ca="1">IFERROR(INDEX(Events!#REF!,MATCH(K14,Events!K:K,0)),"")</f>
        <v/>
      </c>
      <c r="M14" s="150" t="str">
        <f ca="1">IF(ISERROR(MATCH(M13,Events!$H:$H,0)),"",INDEX(Events!$A:$A,MATCH(M13,Events!$H:$H,0)))</f>
        <v/>
      </c>
      <c r="N14" s="151" t="str">
        <f ca="1">IFERROR(INDEX(Events!#REF!,MATCH(M14,Events!M:M,0)),"")</f>
        <v/>
      </c>
    </row>
    <row r="15" spans="1:14" s="51" customFormat="1" ht="13.5" customHeight="1" x14ac:dyDescent="0.2">
      <c r="A15" s="150" t="str">
        <f ca="1">IF(ISERROR(MATCH(A13,Events!$I:$I,0)),"",INDEX(Events!$A:$A,MATCH(A13,Events!$I:$I,0)))</f>
        <v/>
      </c>
      <c r="B15" s="151"/>
      <c r="C15" s="150" t="str">
        <f ca="1">IF(ISERROR(MATCH(C13,Events!$I:$I,0)),"",INDEX(Events!$A:$A,MATCH(C13,Events!$I:$I,0)))</f>
        <v/>
      </c>
      <c r="D15" s="151"/>
      <c r="E15" s="150" t="str">
        <f ca="1">IF(ISERROR(MATCH(E13,Events!$I:$I,0)),"",INDEX(Events!$A:$A,MATCH(E13,Events!$I:$I,0)))</f>
        <v/>
      </c>
      <c r="F15" s="151"/>
      <c r="G15" s="150" t="str">
        <f ca="1">IF(ISERROR(MATCH(G13,Events!$I:$I,0)),"",INDEX(Events!$A:$A,MATCH(G13,Events!$I:$I,0)))</f>
        <v/>
      </c>
      <c r="H15" s="151"/>
      <c r="I15" s="150" t="str">
        <f ca="1">IF(ISERROR(MATCH(I13,Events!$I:$I,0)),"",INDEX(Events!$A:$A,MATCH(I13,Events!$I:$I,0)))</f>
        <v/>
      </c>
      <c r="J15" s="151"/>
      <c r="K15" s="150" t="str">
        <f ca="1">IF(ISERROR(MATCH(K13,Events!$I:$I,0)),"",INDEX(Events!$A:$A,MATCH(K13,Events!$I:$I,0)))</f>
        <v/>
      </c>
      <c r="L15" s="151"/>
      <c r="M15" s="150" t="str">
        <f ca="1">IF(ISERROR(MATCH(M13,Events!$I:$I,0)),"",INDEX(Events!$A:$A,MATCH(M13,Events!$I:$I,0)))</f>
        <v/>
      </c>
      <c r="N15" s="151"/>
    </row>
    <row r="16" spans="1:14" s="51" customFormat="1" ht="13.5" customHeight="1" x14ac:dyDescent="0.2">
      <c r="A16" s="150" t="str">
        <f ca="1">IF(ISERROR(MATCH(A13,Events!$J:$J,0)),"",INDEX(Events!$A:$A,MATCH(A13,Events!$J:$J,0)))</f>
        <v/>
      </c>
      <c r="B16" s="151"/>
      <c r="C16" s="150" t="str">
        <f ca="1">IF(ISERROR(MATCH(C13,Events!$J:$J,0)),"",INDEX(Events!$A:$A,MATCH(C13,Events!$J:$J,0)))</f>
        <v/>
      </c>
      <c r="D16" s="151"/>
      <c r="E16" s="150" t="str">
        <f ca="1">IF(ISERROR(MATCH(E13,Events!$J:$J,0)),"",INDEX(Events!$A:$A,MATCH(E13,Events!$J:$J,0)))</f>
        <v/>
      </c>
      <c r="F16" s="151"/>
      <c r="G16" s="150" t="str">
        <f ca="1">IF(ISERROR(MATCH(G13,Events!$J:$J,0)),"",INDEX(Events!$A:$A,MATCH(G13,Events!$J:$J,0)))</f>
        <v/>
      </c>
      <c r="H16" s="151"/>
      <c r="I16" s="150" t="str">
        <f ca="1">IF(ISERROR(MATCH(I13,Events!$J:$J,0)),"",INDEX(Events!$A:$A,MATCH(I13,Events!$J:$J,0)))</f>
        <v/>
      </c>
      <c r="J16" s="151"/>
      <c r="K16" s="150" t="str">
        <f ca="1">IF(ISERROR(MATCH(K13,Events!$J:$J,0)),"",INDEX(Events!$A:$A,MATCH(K13,Events!$J:$J,0)))</f>
        <v/>
      </c>
      <c r="L16" s="151"/>
      <c r="M16" s="150" t="str">
        <f ca="1">IF(ISERROR(MATCH(M13,Events!$J:$J,0)),"",INDEX(Events!$A:$A,MATCH(M13,Events!$J:$J,0)))</f>
        <v/>
      </c>
      <c r="N16" s="151"/>
    </row>
    <row r="17" spans="1:14" s="51" customFormat="1" ht="13.5" customHeight="1" x14ac:dyDescent="0.2">
      <c r="A17" s="150" t="str">
        <f ca="1">IF(ISERROR(MATCH(A13,Events!$K:$K,0)),"",INDEX(Events!$A:$A,MATCH(A13,Events!$K:$K,0)))</f>
        <v/>
      </c>
      <c r="B17" s="151"/>
      <c r="C17" s="150" t="str">
        <f ca="1">IF(ISERROR(MATCH(C13,Events!$K:$K,0)),"",INDEX(Events!$A:$A,MATCH(C13,Events!$K:$K,0)))</f>
        <v/>
      </c>
      <c r="D17" s="151"/>
      <c r="E17" s="150" t="str">
        <f ca="1">IF(ISERROR(MATCH(E13,Events!$K:$K,0)),"",INDEX(Events!$A:$A,MATCH(E13,Events!$K:$K,0)))</f>
        <v/>
      </c>
      <c r="F17" s="151"/>
      <c r="G17" s="150" t="str">
        <f ca="1">IF(ISERROR(MATCH(G13,Events!$K:$K,0)),"",INDEX(Events!$A:$A,MATCH(G13,Events!$K:$K,0)))</f>
        <v/>
      </c>
      <c r="H17" s="151"/>
      <c r="I17" s="150" t="str">
        <f ca="1">IF(ISERROR(MATCH(I13,Events!$K:$K,0)),"",INDEX(Events!$A:$A,MATCH(I13,Events!$K:$K,0)))</f>
        <v/>
      </c>
      <c r="J17" s="151"/>
      <c r="K17" s="150" t="str">
        <f ca="1">IF(ISERROR(MATCH(K13,Events!$K:$K,0)),"",INDEX(Events!$A:$A,MATCH(K13,Events!$K:$K,0)))</f>
        <v/>
      </c>
      <c r="L17" s="151"/>
      <c r="M17" s="150" t="str">
        <f ca="1">IF(ISERROR(MATCH(M13,Events!$K:$K,0)),"",INDEX(Events!$A:$A,MATCH(M13,Events!$K:$K,0)))</f>
        <v/>
      </c>
      <c r="N17" s="151"/>
    </row>
    <row r="18" spans="1:14" s="5" customFormat="1" ht="13.5" customHeight="1" x14ac:dyDescent="0.2">
      <c r="A18" s="153" t="str">
        <f>IF(ISERROR(MATCH(A13,Moon!$D:$D,0)),"",INDEX(Moon!$E:$E,MATCH(A13,Moon!$D:$D,0)))</f>
        <v/>
      </c>
      <c r="B18" s="154"/>
      <c r="C18" s="153" t="str">
        <f>IF(ISERROR(MATCH(C13,Moon!$D:$D,0)),"",INDEX(Moon!$E:$E,MATCH(C13,Moon!$D:$D,0)))</f>
        <v/>
      </c>
      <c r="D18" s="154"/>
      <c r="E18" s="153" t="str">
        <f>IF(ISERROR(MATCH(E13,Moon!$D:$D,0)),"",INDEX(Moon!$E:$E,MATCH(E13,Moon!$D:$D,0)))</f>
        <v/>
      </c>
      <c r="F18" s="154"/>
      <c r="G18" s="153" t="str">
        <f>IF(ISERROR(MATCH(G13,Moon!$D:$D,0)),"",INDEX(Moon!$E:$E,MATCH(G13,Moon!$D:$D,0)))</f>
        <v>Full 🌕 9:08pm</v>
      </c>
      <c r="H18" s="154"/>
      <c r="I18" s="153" t="str">
        <f>IF(ISERROR(MATCH(I13,Moon!$D:$D,0)),"",INDEX(Moon!$E:$E,MATCH(I13,Moon!$D:$D,0)))</f>
        <v/>
      </c>
      <c r="J18" s="154"/>
      <c r="K18" s="153" t="str">
        <f>IF(ISERROR(MATCH(K13,Moon!$D:$D,0)),"",INDEX(Moon!$E:$E,MATCH(K13,Moon!$D:$D,0)))</f>
        <v/>
      </c>
      <c r="L18" s="154"/>
      <c r="M18" s="153" t="str">
        <f>IF(ISERROR(MATCH(M13,Moon!$D:$D,0)),"",INDEX(Moon!$E:$E,MATCH(M13,Moon!$D:$D,0)))</f>
        <v/>
      </c>
      <c r="N18" s="154"/>
    </row>
    <row r="19" spans="1:14" s="51" customFormat="1" ht="15.75" customHeight="1" x14ac:dyDescent="0.2">
      <c r="A19" s="20">
        <f>IF(M13="","",IF(MONTH(M13+1)&lt;&gt;MONTH(M13),"",M13+1))</f>
        <v>44906</v>
      </c>
      <c r="B19" s="101" t="str">
        <f>IF(ISERROR(MATCH(A19,Events!$G:$G,0)),"",INDEX(Events!$A:$A,MATCH(A19,Events!$G:$G,0)))</f>
        <v/>
      </c>
      <c r="C19" s="20">
        <f>IF(A19="","",IF(MONTH(A19+1)&lt;&gt;MONTH(A19),"",A19+1))</f>
        <v>44907</v>
      </c>
      <c r="D19" s="101" t="str">
        <f>IF(ISERROR(MATCH(C19,Events!$G:$G,0)),"",INDEX(Events!$A:$A,MATCH(C19,Events!$G:$G,0)))</f>
        <v/>
      </c>
      <c r="E19" s="20">
        <f>IF(C19="","",IF(MONTH(C19+1)&lt;&gt;MONTH(C19),"",C19+1))</f>
        <v>44908</v>
      </c>
      <c r="F19" s="101" t="str">
        <f>IF(ISERROR(MATCH(E19,Events!$G:$G,0)),"",INDEX(Events!$A:$A,MATCH(E19,Events!$G:$G,0)))</f>
        <v/>
      </c>
      <c r="G19" s="20">
        <f>IF(E19="","",IF(MONTH(E19+1)&lt;&gt;MONTH(E19),"",E19+1))</f>
        <v>44909</v>
      </c>
      <c r="H19" s="101" t="str">
        <f>IF(ISERROR(MATCH(G19,Events!$G:$G,0)),"",INDEX(Events!$A:$A,MATCH(G19,Events!$G:$G,0)))</f>
        <v/>
      </c>
      <c r="I19" s="20">
        <f>IF(G19="","",IF(MONTH(G19+1)&lt;&gt;MONTH(G19),"",G19+1))</f>
        <v>44910</v>
      </c>
      <c r="J19" s="101" t="str">
        <f>IF(ISERROR(MATCH(I19,Events!$G:$G,0)),"",INDEX(Events!$A:$A,MATCH(I19,Events!$G:$G,0)))</f>
        <v/>
      </c>
      <c r="K19" s="20">
        <f>IF(I19="","",IF(MONTH(I19+1)&lt;&gt;MONTH(I19),"",I19+1))</f>
        <v>44911</v>
      </c>
      <c r="L19" s="101" t="str">
        <f>IF(ISERROR(MATCH(K19,Events!$G:$G,0)),"",INDEX(Events!$A:$A,MATCH(K19,Events!$G:$G,0)))</f>
        <v/>
      </c>
      <c r="M19" s="20">
        <f>IF(K19="","",IF(MONTH(K19+1)&lt;&gt;MONTH(K19),"",K19+1))</f>
        <v>44912</v>
      </c>
      <c r="N19" s="101" t="str">
        <f>IF(ISERROR(MATCH(M19,Events!$G:$G,0)),"",INDEX(Events!$A:$A,MATCH(M19,Events!$G:$G,0)))</f>
        <v/>
      </c>
    </row>
    <row r="20" spans="1:14" s="51" customFormat="1" ht="13.5" customHeight="1" x14ac:dyDescent="0.2">
      <c r="A20" s="150" t="str">
        <f ca="1">IF(ISERROR(MATCH(A19,Events!$H:$H,0)),"",INDEX(Events!$A:$A,MATCH(A19,Events!$H:$H,0)))</f>
        <v/>
      </c>
      <c r="B20" s="151" t="str">
        <f ca="1">IFERROR(INDEX(Events!#REF!,MATCH(A20,Events!A:A,0)),"")</f>
        <v/>
      </c>
      <c r="C20" s="150" t="str">
        <f ca="1">IF(ISERROR(MATCH(C19,Events!$H:$H,0)),"",INDEX(Events!$A:$A,MATCH(C19,Events!$H:$H,0)))</f>
        <v/>
      </c>
      <c r="D20" s="151" t="str">
        <f ca="1">IFERROR(INDEX(Events!#REF!,MATCH(C20,Events!C:C,0)),"")</f>
        <v/>
      </c>
      <c r="E20" s="150" t="str">
        <f ca="1">IF(ISERROR(MATCH(E19,Events!$H:$H,0)),"",INDEX(Events!$A:$A,MATCH(E19,Events!$H:$H,0)))</f>
        <v/>
      </c>
      <c r="F20" s="151" t="str">
        <f ca="1">IFERROR(INDEX(Events!#REF!,MATCH(E20,Events!E:E,0)),"")</f>
        <v/>
      </c>
      <c r="G20" s="150" t="str">
        <f ca="1">IF(ISERROR(MATCH(G19,Events!$H:$H,0)),"",INDEX(Events!$A:$A,MATCH(G19,Events!$H:$H,0)))</f>
        <v/>
      </c>
      <c r="H20" s="151" t="str">
        <f ca="1">IFERROR(INDEX(Events!#REF!,MATCH(G20,Events!G:G,0)),"")</f>
        <v/>
      </c>
      <c r="I20" s="150" t="str">
        <f ca="1">IF(ISERROR(MATCH(I19,Events!$H:$H,0)),"",INDEX(Events!$A:$A,MATCH(I19,Events!$H:$H,0)))</f>
        <v/>
      </c>
      <c r="J20" s="151" t="str">
        <f ca="1">IFERROR(INDEX(Events!#REF!,MATCH(I20,Events!I:I,0)),"")</f>
        <v/>
      </c>
      <c r="K20" s="150" t="str">
        <f ca="1">IF(ISERROR(MATCH(K19,Events!$H:$H,0)),"",INDEX(Events!$A:$A,MATCH(K19,Events!$H:$H,0)))</f>
        <v/>
      </c>
      <c r="L20" s="151" t="str">
        <f ca="1">IFERROR(INDEX(Events!#REF!,MATCH(K20,Events!K:K,0)),"")</f>
        <v/>
      </c>
      <c r="M20" s="150" t="str">
        <f ca="1">IF(ISERROR(MATCH(M19,Events!$H:$H,0)),"",INDEX(Events!$A:$A,MATCH(M19,Events!$H:$H,0)))</f>
        <v/>
      </c>
      <c r="N20" s="151" t="str">
        <f ca="1">IFERROR(INDEX(Events!#REF!,MATCH(M20,Events!M:M,0)),"")</f>
        <v/>
      </c>
    </row>
    <row r="21" spans="1:14" s="51" customFormat="1" ht="13.5" customHeight="1" x14ac:dyDescent="0.2">
      <c r="A21" s="150" t="str">
        <f ca="1">IF(ISERROR(MATCH(A19,Events!$I:$I,0)),"",INDEX(Events!$A:$A,MATCH(A19,Events!$I:$I,0)))</f>
        <v/>
      </c>
      <c r="B21" s="151"/>
      <c r="C21" s="150" t="str">
        <f ca="1">IF(ISERROR(MATCH(C19,Events!$I:$I,0)),"",INDEX(Events!$A:$A,MATCH(C19,Events!$I:$I,0)))</f>
        <v/>
      </c>
      <c r="D21" s="151"/>
      <c r="E21" s="150" t="str">
        <f ca="1">IF(ISERROR(MATCH(E19,Events!$I:$I,0)),"",INDEX(Events!$A:$A,MATCH(E19,Events!$I:$I,0)))</f>
        <v/>
      </c>
      <c r="F21" s="151"/>
      <c r="G21" s="150" t="str">
        <f ca="1">IF(ISERROR(MATCH(G19,Events!$I:$I,0)),"",INDEX(Events!$A:$A,MATCH(G19,Events!$I:$I,0)))</f>
        <v/>
      </c>
      <c r="H21" s="151"/>
      <c r="I21" s="150" t="str">
        <f ca="1">IF(ISERROR(MATCH(I19,Events!$I:$I,0)),"",INDEX(Events!$A:$A,MATCH(I19,Events!$I:$I,0)))</f>
        <v/>
      </c>
      <c r="J21" s="151"/>
      <c r="K21" s="150" t="str">
        <f ca="1">IF(ISERROR(MATCH(K19,Events!$I:$I,0)),"",INDEX(Events!$A:$A,MATCH(K19,Events!$I:$I,0)))</f>
        <v/>
      </c>
      <c r="L21" s="151"/>
      <c r="M21" s="150" t="str">
        <f ca="1">IF(ISERROR(MATCH(M19,Events!$I:$I,0)),"",INDEX(Events!$A:$A,MATCH(M19,Events!$I:$I,0)))</f>
        <v/>
      </c>
      <c r="N21" s="151"/>
    </row>
    <row r="22" spans="1:14" s="51" customFormat="1" ht="13.5" customHeight="1" x14ac:dyDescent="0.2">
      <c r="A22" s="150" t="str">
        <f ca="1">IF(ISERROR(MATCH(A19,Events!$J:$J,0)),"",INDEX(Events!$A:$A,MATCH(A19,Events!$J:$J,0)))</f>
        <v/>
      </c>
      <c r="B22" s="151"/>
      <c r="C22" s="150" t="str">
        <f ca="1">IF(ISERROR(MATCH(C19,Events!$J:$J,0)),"",INDEX(Events!$A:$A,MATCH(C19,Events!$J:$J,0)))</f>
        <v/>
      </c>
      <c r="D22" s="151"/>
      <c r="E22" s="150" t="str">
        <f ca="1">IF(ISERROR(MATCH(E19,Events!$J:$J,0)),"",INDEX(Events!$A:$A,MATCH(E19,Events!$J:$J,0)))</f>
        <v/>
      </c>
      <c r="F22" s="151"/>
      <c r="G22" s="150" t="str">
        <f ca="1">IF(ISERROR(MATCH(G19,Events!$J:$J,0)),"",INDEX(Events!$A:$A,MATCH(G19,Events!$J:$J,0)))</f>
        <v/>
      </c>
      <c r="H22" s="151"/>
      <c r="I22" s="150" t="str">
        <f ca="1">IF(ISERROR(MATCH(I19,Events!$J:$J,0)),"",INDEX(Events!$A:$A,MATCH(I19,Events!$J:$J,0)))</f>
        <v/>
      </c>
      <c r="J22" s="151"/>
      <c r="K22" s="150" t="str">
        <f ca="1">IF(ISERROR(MATCH(K19,Events!$J:$J,0)),"",INDEX(Events!$A:$A,MATCH(K19,Events!$J:$J,0)))</f>
        <v/>
      </c>
      <c r="L22" s="151"/>
      <c r="M22" s="150" t="str">
        <f ca="1">IF(ISERROR(MATCH(M19,Events!$J:$J,0)),"",INDEX(Events!$A:$A,MATCH(M19,Events!$J:$J,0)))</f>
        <v/>
      </c>
      <c r="N22" s="151"/>
    </row>
    <row r="23" spans="1:14" s="51" customFormat="1" ht="13.5" customHeight="1" x14ac:dyDescent="0.2">
      <c r="A23" s="150" t="str">
        <f ca="1">IF(ISERROR(MATCH(A19,Events!$K:$K,0)),"",INDEX(Events!$A:$A,MATCH(A19,Events!$K:$K,0)))</f>
        <v/>
      </c>
      <c r="B23" s="151"/>
      <c r="C23" s="150" t="str">
        <f ca="1">IF(ISERROR(MATCH(C19,Events!$K:$K,0)),"",INDEX(Events!$A:$A,MATCH(C19,Events!$K:$K,0)))</f>
        <v/>
      </c>
      <c r="D23" s="151"/>
      <c r="E23" s="150" t="str">
        <f ca="1">IF(ISERROR(MATCH(E19,Events!$K:$K,0)),"",INDEX(Events!$A:$A,MATCH(E19,Events!$K:$K,0)))</f>
        <v/>
      </c>
      <c r="F23" s="151"/>
      <c r="G23" s="150" t="str">
        <f ca="1">IF(ISERROR(MATCH(G19,Events!$K:$K,0)),"",INDEX(Events!$A:$A,MATCH(G19,Events!$K:$K,0)))</f>
        <v/>
      </c>
      <c r="H23" s="151"/>
      <c r="I23" s="150" t="str">
        <f ca="1">IF(ISERROR(MATCH(I19,Events!$K:$K,0)),"",INDEX(Events!$A:$A,MATCH(I19,Events!$K:$K,0)))</f>
        <v/>
      </c>
      <c r="J23" s="151"/>
      <c r="K23" s="150" t="str">
        <f ca="1">IF(ISERROR(MATCH(K19,Events!$K:$K,0)),"",INDEX(Events!$A:$A,MATCH(K19,Events!$K:$K,0)))</f>
        <v/>
      </c>
      <c r="L23" s="151"/>
      <c r="M23" s="150" t="str">
        <f ca="1">IF(ISERROR(MATCH(M19,Events!$K:$K,0)),"",INDEX(Events!$A:$A,MATCH(M19,Events!$K:$K,0)))</f>
        <v/>
      </c>
      <c r="N23" s="151"/>
    </row>
    <row r="24" spans="1:14" s="5" customFormat="1" ht="13.5" customHeight="1" x14ac:dyDescent="0.2">
      <c r="A24" s="153" t="str">
        <f>IF(ISERROR(MATCH(A19,Moon!$D:$D,0)),"",INDEX(Moon!$E:$E,MATCH(A19,Moon!$D:$D,0)))</f>
        <v/>
      </c>
      <c r="B24" s="154"/>
      <c r="C24" s="153" t="str">
        <f>IF(ISERROR(MATCH(C19,Moon!$D:$D,0)),"",INDEX(Moon!$E:$E,MATCH(C19,Moon!$D:$D,0)))</f>
        <v/>
      </c>
      <c r="D24" s="154"/>
      <c r="E24" s="153" t="str">
        <f>IF(ISERROR(MATCH(E19,Moon!$D:$D,0)),"",INDEX(Moon!$E:$E,MATCH(E19,Moon!$D:$D,0)))</f>
        <v/>
      </c>
      <c r="F24" s="154"/>
      <c r="G24" s="153" t="str">
        <f>IF(ISERROR(MATCH(G19,Moon!$D:$D,0)),"",INDEX(Moon!$E:$E,MATCH(G19,Moon!$D:$D,0)))</f>
        <v/>
      </c>
      <c r="H24" s="154"/>
      <c r="I24" s="153" t="str">
        <f>IF(ISERROR(MATCH(I19,Moon!$D:$D,0)),"",INDEX(Moon!$E:$E,MATCH(I19,Moon!$D:$D,0)))</f>
        <v/>
      </c>
      <c r="J24" s="154"/>
      <c r="K24" s="153" t="str">
        <f>IF(ISERROR(MATCH(K19,Moon!$D:$D,0)),"",INDEX(Moon!$E:$E,MATCH(K19,Moon!$D:$D,0)))</f>
        <v>🌗 1:56am</v>
      </c>
      <c r="L24" s="154"/>
      <c r="M24" s="153" t="str">
        <f>IF(ISERROR(MATCH(M19,Moon!$D:$D,0)),"",INDEX(Moon!$E:$E,MATCH(M19,Moon!$D:$D,0)))</f>
        <v/>
      </c>
      <c r="N24" s="154"/>
    </row>
    <row r="25" spans="1:14" s="51" customFormat="1" ht="15.75" customHeight="1" x14ac:dyDescent="0.2">
      <c r="A25" s="20">
        <f>IF(M19="","",IF(MONTH(M19+1)&lt;&gt;MONTH(M19),"",M19+1))</f>
        <v>44913</v>
      </c>
      <c r="B25" s="101" t="str">
        <f>IF(ISERROR(MATCH(A25,Events!$G:$G,0)),"",INDEX(Events!$A:$A,MATCH(A25,Events!$G:$G,0)))</f>
        <v>Hanukkah begins</v>
      </c>
      <c r="C25" s="20">
        <f>IF(A25="","",IF(MONTH(A25+1)&lt;&gt;MONTH(A25),"",A25+1))</f>
        <v>44914</v>
      </c>
      <c r="D25" s="101" t="str">
        <f>IF(ISERROR(MATCH(C25,Events!$G:$G,0)),"",INDEX(Events!$A:$A,MATCH(C25,Events!$G:$G,0)))</f>
        <v/>
      </c>
      <c r="E25" s="20">
        <f>IF(C25="","",IF(MONTH(C25+1)&lt;&gt;MONTH(C25),"",C25+1))</f>
        <v>44915</v>
      </c>
      <c r="F25" s="101" t="str">
        <f>IF(ISERROR(MATCH(E25,Events!$G:$G,0)),"",INDEX(Events!$A:$A,MATCH(E25,Events!$G:$G,0)))</f>
        <v/>
      </c>
      <c r="G25" s="20">
        <f>IF(E25="","",IF(MONTH(E25+1)&lt;&gt;MONTH(E25),"",E25+1))</f>
        <v>44916</v>
      </c>
      <c r="H25" s="101" t="str">
        <f>IF(ISERROR(MATCH(G25,Events!$G:$G,0)),"",INDEX(Events!$A:$A,MATCH(G25,Events!$G:$G,0)))</f>
        <v>Dec. Solstice (GMT)</v>
      </c>
      <c r="I25" s="20">
        <f>IF(G25="","",IF(MONTH(G25+1)&lt;&gt;MONTH(G25),"",G25+1))</f>
        <v>44917</v>
      </c>
      <c r="J25" s="101" t="str">
        <f>IF(ISERROR(MATCH(I25,Events!$G:$G,0)),"",INDEX(Events!$A:$A,MATCH(I25,Events!$G:$G,0)))</f>
        <v/>
      </c>
      <c r="K25" s="20">
        <f>IF(I25="","",IF(MONTH(I25+1)&lt;&gt;MONTH(I25),"",I25+1))</f>
        <v>44918</v>
      </c>
      <c r="L25" s="101" t="str">
        <f>IF(ISERROR(MATCH(K25,Events!$G:$G,0)),"",INDEX(Events!$A:$A,MATCH(K25,Events!$G:$G,0)))</f>
        <v/>
      </c>
      <c r="M25" s="20">
        <f>IF(K25="","",IF(MONTH(K25+1)&lt;&gt;MONTH(K25),"",K25+1))</f>
        <v>44919</v>
      </c>
      <c r="N25" s="101" t="str">
        <f>IF(ISERROR(MATCH(M25,Events!$G:$G,0)),"",INDEX(Events!$A:$A,MATCH(M25,Events!$G:$G,0)))</f>
        <v>Christmas Eve</v>
      </c>
    </row>
    <row r="26" spans="1:14" s="51" customFormat="1" ht="13.5" customHeight="1" x14ac:dyDescent="0.2">
      <c r="A26" s="150" t="str">
        <f ca="1">IF(ISERROR(MATCH(A25,Events!$H:$H,0)),"",INDEX(Events!$A:$A,MATCH(A25,Events!$H:$H,0)))</f>
        <v/>
      </c>
      <c r="B26" s="151" t="str">
        <f ca="1">IFERROR(INDEX(Events!#REF!,MATCH(A26,Events!A:A,0)),"")</f>
        <v/>
      </c>
      <c r="C26" s="150" t="str">
        <f ca="1">IF(ISERROR(MATCH(C25,Events!$H:$H,0)),"",INDEX(Events!$A:$A,MATCH(C25,Events!$H:$H,0)))</f>
        <v/>
      </c>
      <c r="D26" s="151" t="str">
        <f ca="1">IFERROR(INDEX(Events!#REF!,MATCH(C26,Events!C:C,0)),"")</f>
        <v/>
      </c>
      <c r="E26" s="150" t="str">
        <f ca="1">IF(ISERROR(MATCH(E25,Events!$H:$H,0)),"",INDEX(Events!$A:$A,MATCH(E25,Events!$H:$H,0)))</f>
        <v/>
      </c>
      <c r="F26" s="151" t="str">
        <f ca="1">IFERROR(INDEX(Events!#REF!,MATCH(E26,Events!E:E,0)),"")</f>
        <v/>
      </c>
      <c r="G26" s="150" t="str">
        <f ca="1">IF(ISERROR(MATCH(G25,Events!$H:$H,0)),"",INDEX(Events!$A:$A,MATCH(G25,Events!$H:$H,0)))</f>
        <v/>
      </c>
      <c r="H26" s="151" t="str">
        <f ca="1">IFERROR(INDEX(Events!#REF!,MATCH(G26,Events!G:G,0)),"")</f>
        <v/>
      </c>
      <c r="I26" s="150" t="str">
        <f ca="1">IF(ISERROR(MATCH(I25,Events!$H:$H,0)),"",INDEX(Events!$A:$A,MATCH(I25,Events!$H:$H,0)))</f>
        <v/>
      </c>
      <c r="J26" s="151" t="str">
        <f ca="1">IFERROR(INDEX(Events!#REF!,MATCH(I26,Events!I:I,0)),"")</f>
        <v/>
      </c>
      <c r="K26" s="150" t="str">
        <f ca="1">IF(ISERROR(MATCH(K25,Events!$H:$H,0)),"",INDEX(Events!$A:$A,MATCH(K25,Events!$H:$H,0)))</f>
        <v/>
      </c>
      <c r="L26" s="151" t="str">
        <f ca="1">IFERROR(INDEX(Events!#REF!,MATCH(K26,Events!K:K,0)),"")</f>
        <v/>
      </c>
      <c r="M26" s="150" t="str">
        <f ca="1">IF(ISERROR(MATCH(M25,Events!$H:$H,0)),"",INDEX(Events!$A:$A,MATCH(M25,Events!$H:$H,0)))</f>
        <v/>
      </c>
      <c r="N26" s="151" t="str">
        <f ca="1">IFERROR(INDEX(Events!#REF!,MATCH(M26,Events!M:M,0)),"")</f>
        <v/>
      </c>
    </row>
    <row r="27" spans="1:14" s="51" customFormat="1" ht="13.5" customHeight="1" x14ac:dyDescent="0.2">
      <c r="A27" s="150" t="str">
        <f ca="1">IF(ISERROR(MATCH(A25,Events!$I:$I,0)),"",INDEX(Events!$A:$A,MATCH(A25,Events!$I:$I,0)))</f>
        <v/>
      </c>
      <c r="B27" s="151"/>
      <c r="C27" s="150" t="str">
        <f ca="1">IF(ISERROR(MATCH(C25,Events!$I:$I,0)),"",INDEX(Events!$A:$A,MATCH(C25,Events!$I:$I,0)))</f>
        <v/>
      </c>
      <c r="D27" s="151"/>
      <c r="E27" s="150" t="str">
        <f ca="1">IF(ISERROR(MATCH(E25,Events!$I:$I,0)),"",INDEX(Events!$A:$A,MATCH(E25,Events!$I:$I,0)))</f>
        <v/>
      </c>
      <c r="F27" s="151"/>
      <c r="G27" s="150" t="str">
        <f ca="1">IF(ISERROR(MATCH(G25,Events!$I:$I,0)),"",INDEX(Events!$A:$A,MATCH(G25,Events!$I:$I,0)))</f>
        <v/>
      </c>
      <c r="H27" s="151"/>
      <c r="I27" s="150" t="str">
        <f ca="1">IF(ISERROR(MATCH(I25,Events!$I:$I,0)),"",INDEX(Events!$A:$A,MATCH(I25,Events!$I:$I,0)))</f>
        <v/>
      </c>
      <c r="J27" s="151"/>
      <c r="K27" s="150" t="str">
        <f ca="1">IF(ISERROR(MATCH(K25,Events!$I:$I,0)),"",INDEX(Events!$A:$A,MATCH(K25,Events!$I:$I,0)))</f>
        <v/>
      </c>
      <c r="L27" s="151"/>
      <c r="M27" s="150" t="str">
        <f ca="1">IF(ISERROR(MATCH(M25,Events!$I:$I,0)),"",INDEX(Events!$A:$A,MATCH(M25,Events!$I:$I,0)))</f>
        <v/>
      </c>
      <c r="N27" s="151"/>
    </row>
    <row r="28" spans="1:14" s="51" customFormat="1" ht="13.5" customHeight="1" x14ac:dyDescent="0.2">
      <c r="A28" s="150" t="str">
        <f ca="1">IF(ISERROR(MATCH(A25,Events!$J:$J,0)),"",INDEX(Events!$A:$A,MATCH(A25,Events!$J:$J,0)))</f>
        <v/>
      </c>
      <c r="B28" s="151"/>
      <c r="C28" s="150" t="str">
        <f ca="1">IF(ISERROR(MATCH(C25,Events!$J:$J,0)),"",INDEX(Events!$A:$A,MATCH(C25,Events!$J:$J,0)))</f>
        <v/>
      </c>
      <c r="D28" s="151"/>
      <c r="E28" s="150" t="str">
        <f ca="1">IF(ISERROR(MATCH(E25,Events!$J:$J,0)),"",INDEX(Events!$A:$A,MATCH(E25,Events!$J:$J,0)))</f>
        <v/>
      </c>
      <c r="F28" s="151"/>
      <c r="G28" s="150" t="str">
        <f ca="1">IF(ISERROR(MATCH(G25,Events!$J:$J,0)),"",INDEX(Events!$A:$A,MATCH(G25,Events!$J:$J,0)))</f>
        <v/>
      </c>
      <c r="H28" s="151"/>
      <c r="I28" s="150" t="str">
        <f ca="1">IF(ISERROR(MATCH(I25,Events!$J:$J,0)),"",INDEX(Events!$A:$A,MATCH(I25,Events!$J:$J,0)))</f>
        <v/>
      </c>
      <c r="J28" s="151"/>
      <c r="K28" s="150" t="str">
        <f ca="1">IF(ISERROR(MATCH(K25,Events!$J:$J,0)),"",INDEX(Events!$A:$A,MATCH(K25,Events!$J:$J,0)))</f>
        <v/>
      </c>
      <c r="L28" s="151"/>
      <c r="M28" s="150" t="str">
        <f ca="1">IF(ISERROR(MATCH(M25,Events!$J:$J,0)),"",INDEX(Events!$A:$A,MATCH(M25,Events!$J:$J,0)))</f>
        <v/>
      </c>
      <c r="N28" s="151"/>
    </row>
    <row r="29" spans="1:14" s="51" customFormat="1" ht="13.5" customHeight="1" x14ac:dyDescent="0.2">
      <c r="A29" s="150" t="str">
        <f ca="1">IF(ISERROR(MATCH(A25,Events!$K:$K,0)),"",INDEX(Events!$A:$A,MATCH(A25,Events!$K:$K,0)))</f>
        <v/>
      </c>
      <c r="B29" s="151"/>
      <c r="C29" s="150" t="str">
        <f ca="1">IF(ISERROR(MATCH(C25,Events!$K:$K,0)),"",INDEX(Events!$A:$A,MATCH(C25,Events!$K:$K,0)))</f>
        <v/>
      </c>
      <c r="D29" s="151"/>
      <c r="E29" s="150" t="str">
        <f ca="1">IF(ISERROR(MATCH(E25,Events!$K:$K,0)),"",INDEX(Events!$A:$A,MATCH(E25,Events!$K:$K,0)))</f>
        <v/>
      </c>
      <c r="F29" s="151"/>
      <c r="G29" s="150" t="str">
        <f ca="1">IF(ISERROR(MATCH(G25,Events!$K:$K,0)),"",INDEX(Events!$A:$A,MATCH(G25,Events!$K:$K,0)))</f>
        <v/>
      </c>
      <c r="H29" s="151"/>
      <c r="I29" s="150" t="str">
        <f ca="1">IF(ISERROR(MATCH(I25,Events!$K:$K,0)),"",INDEX(Events!$A:$A,MATCH(I25,Events!$K:$K,0)))</f>
        <v/>
      </c>
      <c r="J29" s="151"/>
      <c r="K29" s="150" t="str">
        <f ca="1">IF(ISERROR(MATCH(K25,Events!$K:$K,0)),"",INDEX(Events!$A:$A,MATCH(K25,Events!$K:$K,0)))</f>
        <v/>
      </c>
      <c r="L29" s="151"/>
      <c r="M29" s="150" t="str">
        <f ca="1">IF(ISERROR(MATCH(M25,Events!$K:$K,0)),"",INDEX(Events!$A:$A,MATCH(M25,Events!$K:$K,0)))</f>
        <v/>
      </c>
      <c r="N29" s="151"/>
    </row>
    <row r="30" spans="1:14" s="5" customFormat="1" ht="13.5" customHeight="1" x14ac:dyDescent="0.2">
      <c r="A30" s="153" t="str">
        <f>IF(ISERROR(MATCH(A25,Moon!$D:$D,0)),"",INDEX(Moon!$E:$E,MATCH(A25,Moon!$D:$D,0)))</f>
        <v/>
      </c>
      <c r="B30" s="154"/>
      <c r="C30" s="153" t="str">
        <f>IF(ISERROR(MATCH(C25,Moon!$D:$D,0)),"",INDEX(Moon!$E:$E,MATCH(C25,Moon!$D:$D,0)))</f>
        <v/>
      </c>
      <c r="D30" s="154"/>
      <c r="E30" s="153" t="str">
        <f>IF(ISERROR(MATCH(E25,Moon!$D:$D,0)),"",INDEX(Moon!$E:$E,MATCH(E25,Moon!$D:$D,0)))</f>
        <v/>
      </c>
      <c r="F30" s="154"/>
      <c r="G30" s="153" t="str">
        <f>IF(ISERROR(MATCH(G25,Moon!$D:$D,0)),"",INDEX(Moon!$E:$E,MATCH(G25,Moon!$D:$D,0)))</f>
        <v/>
      </c>
      <c r="H30" s="154"/>
      <c r="I30" s="153" t="str">
        <f>IF(ISERROR(MATCH(I25,Moon!$D:$D,0)),"",INDEX(Moon!$E:$E,MATCH(I25,Moon!$D:$D,0)))</f>
        <v/>
      </c>
      <c r="J30" s="154"/>
      <c r="K30" s="153" t="str">
        <f>IF(ISERROR(MATCH(K25,Moon!$D:$D,0)),"",INDEX(Moon!$E:$E,MATCH(K25,Moon!$D:$D,0)))</f>
        <v>New 🌑 3:17am</v>
      </c>
      <c r="L30" s="154"/>
      <c r="M30" s="153" t="str">
        <f>IF(ISERROR(MATCH(M25,Moon!$D:$D,0)),"",INDEX(Moon!$E:$E,MATCH(M25,Moon!$D:$D,0)))</f>
        <v/>
      </c>
      <c r="N30" s="154"/>
    </row>
    <row r="31" spans="1:14" s="51" customFormat="1" ht="15.75" x14ac:dyDescent="0.2">
      <c r="A31" s="20">
        <f>IF(M25="","",IF(MONTH(M25+1)&lt;&gt;MONTH(M25),"",M25+1))</f>
        <v>44920</v>
      </c>
      <c r="B31" s="101" t="str">
        <f>IF(ISERROR(MATCH(A31,Events!$G:$G,0)),"",INDEX(Events!$A:$A,MATCH(A31,Events!$G:$G,0)))</f>
        <v>Christmas Day</v>
      </c>
      <c r="C31" s="20">
        <f>IF(A31="","",IF(MONTH(A31+1)&lt;&gt;MONTH(A31),"",A31+1))</f>
        <v>44921</v>
      </c>
      <c r="D31" s="101" t="str">
        <f>IF(ISERROR(MATCH(C31,Events!$G:$G,0)),"",INDEX(Events!$A:$A,MATCH(C31,Events!$G:$G,0)))</f>
        <v>Kwanzaa begins</v>
      </c>
      <c r="E31" s="20">
        <f>IF(C31="","",IF(MONTH(C31+1)&lt;&gt;MONTH(C31),"",C31+1))</f>
        <v>44922</v>
      </c>
      <c r="F31" s="101" t="str">
        <f>IF(ISERROR(MATCH(E31,Events!$G:$G,0)),"",INDEX(Events!$A:$A,MATCH(E31,Events!$G:$G,0)))</f>
        <v/>
      </c>
      <c r="G31" s="20">
        <f>IF(E31="","",IF(MONTH(E31+1)&lt;&gt;MONTH(E31),"",E31+1))</f>
        <v>44923</v>
      </c>
      <c r="H31" s="101" t="str">
        <f>IF(ISERROR(MATCH(G31,Events!$G:$G,0)),"",INDEX(Events!$A:$A,MATCH(G31,Events!$G:$G,0)))</f>
        <v/>
      </c>
      <c r="I31" s="20">
        <f>IF(G31="","",IF(MONTH(G31+1)&lt;&gt;MONTH(G31),"",G31+1))</f>
        <v>44924</v>
      </c>
      <c r="J31" s="101" t="str">
        <f>IF(ISERROR(MATCH(I31,Events!$G:$G,0)),"",INDEX(Events!$A:$A,MATCH(I31,Events!$G:$G,0)))</f>
        <v/>
      </c>
      <c r="K31" s="20">
        <f>IF(I31="","",IF(MONTH(I31+1)&lt;&gt;MONTH(I31),"",I31+1))</f>
        <v>44925</v>
      </c>
      <c r="L31" s="101" t="str">
        <f>IF(ISERROR(MATCH(K31,Events!$G:$G,0)),"",INDEX(Events!$A:$A,MATCH(K31,Events!$G:$G,0)))</f>
        <v/>
      </c>
      <c r="M31" s="20">
        <f>IF(K31="","",IF(MONTH(K31+1)&lt;&gt;MONTH(K31),"",K31+1))</f>
        <v>44926</v>
      </c>
      <c r="N31" s="101" t="str">
        <f>IF(ISERROR(MATCH(M31,Events!$G:$G,0)),"",INDEX(Events!$A:$A,MATCH(M31,Events!$G:$G,0)))</f>
        <v>New Year's Eve</v>
      </c>
    </row>
    <row r="32" spans="1:14" s="51" customFormat="1" ht="13.5" customHeight="1" x14ac:dyDescent="0.2">
      <c r="A32" s="150" t="str">
        <f ca="1">IF(ISERROR(MATCH(A31,Events!$H:$H,0)),"",INDEX(Events!$A:$A,MATCH(A31,Events!$H:$H,0)))</f>
        <v/>
      </c>
      <c r="B32" s="151" t="str">
        <f ca="1">IFERROR(INDEX(Events!#REF!,MATCH(A32,Events!A:A,0)),"")</f>
        <v/>
      </c>
      <c r="C32" s="150" t="str">
        <f ca="1">IF(ISERROR(MATCH(C31,Events!$H:$H,0)),"",INDEX(Events!$A:$A,MATCH(C31,Events!$H:$H,0)))</f>
        <v>Boxing Day (UK)</v>
      </c>
      <c r="D32" s="151" t="str">
        <f ca="1">IFERROR(INDEX(Events!#REF!,MATCH(C32,Events!C:C,0)),"")</f>
        <v/>
      </c>
      <c r="E32" s="150" t="str">
        <f ca="1">IF(ISERROR(MATCH(E31,Events!$H:$H,0)),"",INDEX(Events!$A:$A,MATCH(E31,Events!$H:$H,0)))</f>
        <v/>
      </c>
      <c r="F32" s="151" t="str">
        <f ca="1">IFERROR(INDEX(Events!#REF!,MATCH(E32,Events!E:E,0)),"")</f>
        <v/>
      </c>
      <c r="G32" s="150" t="str">
        <f ca="1">IF(ISERROR(MATCH(G31,Events!$H:$H,0)),"",INDEX(Events!$A:$A,MATCH(G31,Events!$H:$H,0)))</f>
        <v/>
      </c>
      <c r="H32" s="151" t="str">
        <f ca="1">IFERROR(INDEX(Events!#REF!,MATCH(G32,Events!G:G,0)),"")</f>
        <v/>
      </c>
      <c r="I32" s="150" t="str">
        <f ca="1">IF(ISERROR(MATCH(I31,Events!$H:$H,0)),"",INDEX(Events!$A:$A,MATCH(I31,Events!$H:$H,0)))</f>
        <v/>
      </c>
      <c r="J32" s="151" t="str">
        <f ca="1">IFERROR(INDEX(Events!#REF!,MATCH(I32,Events!I:I,0)),"")</f>
        <v/>
      </c>
      <c r="K32" s="150" t="str">
        <f ca="1">IF(ISERROR(MATCH(K31,Events!$H:$H,0)),"",INDEX(Events!$A:$A,MATCH(K31,Events!$H:$H,0)))</f>
        <v/>
      </c>
      <c r="L32" s="151" t="str">
        <f ca="1">IFERROR(INDEX(Events!#REF!,MATCH(K32,Events!K:K,0)),"")</f>
        <v/>
      </c>
      <c r="M32" s="150" t="str">
        <f ca="1">IF(ISERROR(MATCH(M31,Events!$H:$H,0)),"",INDEX(Events!$A:$A,MATCH(M31,Events!$H:$H,0)))</f>
        <v/>
      </c>
      <c r="N32" s="151" t="str">
        <f ca="1">IFERROR(INDEX(Events!#REF!,MATCH(M32,Events!M:M,0)),"")</f>
        <v/>
      </c>
    </row>
    <row r="33" spans="1:14" s="51" customFormat="1" ht="13.5" customHeight="1" x14ac:dyDescent="0.2">
      <c r="A33" s="150" t="str">
        <f ca="1">IF(ISERROR(MATCH(A31,Events!$I:$I,0)),"",INDEX(Events!$A:$A,MATCH(A31,Events!$I:$I,0)))</f>
        <v/>
      </c>
      <c r="B33" s="151"/>
      <c r="C33" s="150" t="str">
        <f ca="1">IF(ISERROR(MATCH(C31,Events!$I:$I,0)),"",INDEX(Events!$A:$A,MATCH(C31,Events!$I:$I,0)))</f>
        <v/>
      </c>
      <c r="D33" s="151"/>
      <c r="E33" s="150" t="str">
        <f ca="1">IF(ISERROR(MATCH(E31,Events!$I:$I,0)),"",INDEX(Events!$A:$A,MATCH(E31,Events!$I:$I,0)))</f>
        <v/>
      </c>
      <c r="F33" s="151"/>
      <c r="G33" s="150" t="str">
        <f ca="1">IF(ISERROR(MATCH(G31,Events!$I:$I,0)),"",INDEX(Events!$A:$A,MATCH(G31,Events!$I:$I,0)))</f>
        <v/>
      </c>
      <c r="H33" s="151"/>
      <c r="I33" s="150" t="str">
        <f ca="1">IF(ISERROR(MATCH(I31,Events!$I:$I,0)),"",INDEX(Events!$A:$A,MATCH(I31,Events!$I:$I,0)))</f>
        <v/>
      </c>
      <c r="J33" s="151"/>
      <c r="K33" s="150" t="str">
        <f ca="1">IF(ISERROR(MATCH(K31,Events!$I:$I,0)),"",INDEX(Events!$A:$A,MATCH(K31,Events!$I:$I,0)))</f>
        <v/>
      </c>
      <c r="L33" s="151"/>
      <c r="M33" s="150" t="str">
        <f ca="1">IF(ISERROR(MATCH(M31,Events!$I:$I,0)),"",INDEX(Events!$A:$A,MATCH(M31,Events!$I:$I,0)))</f>
        <v/>
      </c>
      <c r="N33" s="151"/>
    </row>
    <row r="34" spans="1:14" s="51" customFormat="1" ht="13.5" customHeight="1" x14ac:dyDescent="0.2">
      <c r="A34" s="150" t="str">
        <f ca="1">IF(ISERROR(MATCH(A31,Events!$J:$J,0)),"",INDEX(Events!$A:$A,MATCH(A31,Events!$J:$J,0)))</f>
        <v/>
      </c>
      <c r="B34" s="151"/>
      <c r="C34" s="150" t="str">
        <f ca="1">IF(ISERROR(MATCH(C31,Events!$J:$J,0)),"",INDEX(Events!$A:$A,MATCH(C31,Events!$J:$J,0)))</f>
        <v/>
      </c>
      <c r="D34" s="151"/>
      <c r="E34" s="150" t="str">
        <f ca="1">IF(ISERROR(MATCH(E31,Events!$J:$J,0)),"",INDEX(Events!$A:$A,MATCH(E31,Events!$J:$J,0)))</f>
        <v/>
      </c>
      <c r="F34" s="151"/>
      <c r="G34" s="150" t="str">
        <f ca="1">IF(ISERROR(MATCH(G31,Events!$J:$J,0)),"",INDEX(Events!$A:$A,MATCH(G31,Events!$J:$J,0)))</f>
        <v/>
      </c>
      <c r="H34" s="151"/>
      <c r="I34" s="150" t="str">
        <f ca="1">IF(ISERROR(MATCH(I31,Events!$J:$J,0)),"",INDEX(Events!$A:$A,MATCH(I31,Events!$J:$J,0)))</f>
        <v/>
      </c>
      <c r="J34" s="151"/>
      <c r="K34" s="150" t="str">
        <f ca="1">IF(ISERROR(MATCH(K31,Events!$J:$J,0)),"",INDEX(Events!$A:$A,MATCH(K31,Events!$J:$J,0)))</f>
        <v/>
      </c>
      <c r="L34" s="151"/>
      <c r="M34" s="150" t="str">
        <f ca="1">IF(ISERROR(MATCH(M31,Events!$J:$J,0)),"",INDEX(Events!$A:$A,MATCH(M31,Events!$J:$J,0)))</f>
        <v/>
      </c>
      <c r="N34" s="151"/>
    </row>
    <row r="35" spans="1:14" s="51" customFormat="1" ht="13.5" customHeight="1" x14ac:dyDescent="0.2">
      <c r="A35" s="150" t="str">
        <f ca="1">IF(ISERROR(MATCH(A31,Events!$K:$K,0)),"",INDEX(Events!$A:$A,MATCH(A31,Events!$K:$K,0)))</f>
        <v/>
      </c>
      <c r="B35" s="151"/>
      <c r="C35" s="150" t="str">
        <f ca="1">IF(ISERROR(MATCH(C31,Events!$K:$K,0)),"",INDEX(Events!$A:$A,MATCH(C31,Events!$K:$K,0)))</f>
        <v/>
      </c>
      <c r="D35" s="151"/>
      <c r="E35" s="150" t="str">
        <f ca="1">IF(ISERROR(MATCH(E31,Events!$K:$K,0)),"",INDEX(Events!$A:$A,MATCH(E31,Events!$K:$K,0)))</f>
        <v/>
      </c>
      <c r="F35" s="151"/>
      <c r="G35" s="150" t="str">
        <f ca="1">IF(ISERROR(MATCH(G31,Events!$K:$K,0)),"",INDEX(Events!$A:$A,MATCH(G31,Events!$K:$K,0)))</f>
        <v/>
      </c>
      <c r="H35" s="151"/>
      <c r="I35" s="150" t="str">
        <f ca="1">IF(ISERROR(MATCH(I31,Events!$K:$K,0)),"",INDEX(Events!$A:$A,MATCH(I31,Events!$K:$K,0)))</f>
        <v/>
      </c>
      <c r="J35" s="151"/>
      <c r="K35" s="150" t="str">
        <f ca="1">IF(ISERROR(MATCH(K31,Events!$K:$K,0)),"",INDEX(Events!$A:$A,MATCH(K31,Events!$K:$K,0)))</f>
        <v/>
      </c>
      <c r="L35" s="151"/>
      <c r="M35" s="150" t="str">
        <f ca="1">IF(ISERROR(MATCH(M31,Events!$K:$K,0)),"",INDEX(Events!$A:$A,MATCH(M31,Events!$K:$K,0)))</f>
        <v/>
      </c>
      <c r="N35" s="151"/>
    </row>
    <row r="36" spans="1:14" s="5" customFormat="1" ht="13.5" customHeight="1" x14ac:dyDescent="0.2">
      <c r="A36" s="153" t="str">
        <f>IF(ISERROR(MATCH(A31,Moon!$D:$D,0)),"",INDEX(Moon!$E:$E,MATCH(A31,Moon!$D:$D,0)))</f>
        <v/>
      </c>
      <c r="B36" s="154"/>
      <c r="C36" s="153" t="str">
        <f>IF(ISERROR(MATCH(C31,Moon!$D:$D,0)),"",INDEX(Moon!$E:$E,MATCH(C31,Moon!$D:$D,0)))</f>
        <v/>
      </c>
      <c r="D36" s="154"/>
      <c r="E36" s="153" t="str">
        <f>IF(ISERROR(MATCH(E31,Moon!$D:$D,0)),"",INDEX(Moon!$E:$E,MATCH(E31,Moon!$D:$D,0)))</f>
        <v/>
      </c>
      <c r="F36" s="154"/>
      <c r="G36" s="153" t="str">
        <f>IF(ISERROR(MATCH(G31,Moon!$D:$D,0)),"",INDEX(Moon!$E:$E,MATCH(G31,Moon!$D:$D,0)))</f>
        <v/>
      </c>
      <c r="H36" s="154"/>
      <c r="I36" s="153" t="str">
        <f>IF(ISERROR(MATCH(I31,Moon!$D:$D,0)),"",INDEX(Moon!$E:$E,MATCH(I31,Moon!$D:$D,0)))</f>
        <v>🌓 6:20pm</v>
      </c>
      <c r="J36" s="154"/>
      <c r="K36" s="153" t="str">
        <f>IF(ISERROR(MATCH(K31,Moon!$D:$D,0)),"",INDEX(Moon!$E:$E,MATCH(K31,Moon!$D:$D,0)))</f>
        <v/>
      </c>
      <c r="L36" s="154"/>
      <c r="M36" s="153" t="str">
        <f>IF(ISERROR(MATCH(M31,Moon!$D:$D,0)),"",INDEX(Moon!$E:$E,MATCH(M31,Moon!$D:$D,0)))</f>
        <v/>
      </c>
      <c r="N36" s="154"/>
    </row>
    <row r="37" spans="1:14" ht="15.75" x14ac:dyDescent="0.2">
      <c r="A37" s="20" t="str">
        <f>IF(M31="","",IF(MONTH(M31+1)&lt;&gt;MONTH(M31),"",M31+1))</f>
        <v/>
      </c>
      <c r="B37" s="101" t="str">
        <f>IF(ISERROR(MATCH(A37,Events!$G:$G,0)),"",INDEX(Events!$A:$A,MATCH(A37,Events!$G:$G,0)))</f>
        <v/>
      </c>
      <c r="C37" s="20" t="str">
        <f>IF(A37="","",IF(MONTH(A37+1)&lt;&gt;MONTH(A37),"",A37+1))</f>
        <v/>
      </c>
      <c r="D37" s="101" t="str">
        <f>IF(ISERROR(MATCH(C37,Events!$G:$G,0)),"",INDEX(Events!$A:$A,MATCH(C37,Events!$G:$G,0)))</f>
        <v/>
      </c>
      <c r="E37" s="25" t="s">
        <v>6</v>
      </c>
      <c r="F37" s="11"/>
      <c r="G37" s="11"/>
      <c r="H37" s="11"/>
      <c r="I37" s="11"/>
      <c r="J37" s="12"/>
      <c r="K37" s="10"/>
      <c r="L37" s="11"/>
      <c r="M37" s="11"/>
      <c r="N37" s="12"/>
    </row>
    <row r="38" spans="1:14" ht="13.5" customHeight="1" x14ac:dyDescent="0.2">
      <c r="A38" s="150" t="str">
        <f ca="1">IF(ISERROR(MATCH(A37,Events!$H:$H,0)),"",INDEX(Events!$A:$A,MATCH(A37,Events!$H:$H,0)))</f>
        <v/>
      </c>
      <c r="B38" s="151" t="str">
        <f ca="1">IFERROR(INDEX(Events!#REF!,MATCH(A38,Events!A:A,0)),"")</f>
        <v/>
      </c>
      <c r="C38" s="150" t="str">
        <f ca="1">IF(ISERROR(MATCH(C37,Events!$H:$H,0)),"",INDEX(Events!$A:$A,MATCH(C37,Events!$H:$H,0)))</f>
        <v/>
      </c>
      <c r="D38" s="151" t="str">
        <f ca="1">IFERROR(INDEX(Events!#REF!,MATCH(C38,Events!C:C,0)),"")</f>
        <v/>
      </c>
      <c r="E38" s="26"/>
      <c r="F38" s="9"/>
      <c r="G38" s="9"/>
      <c r="H38" s="9"/>
      <c r="I38" s="9"/>
      <c r="J38" s="14"/>
      <c r="K38" s="144" t="s">
        <v>2</v>
      </c>
      <c r="L38" s="145"/>
      <c r="M38" s="145"/>
      <c r="N38" s="146"/>
    </row>
    <row r="39" spans="1:14" ht="13.5" customHeight="1" x14ac:dyDescent="0.2">
      <c r="A39" s="150" t="str">
        <f ca="1">IF(ISERROR(MATCH(A37,Events!$I:$I,0)),"",INDEX(Events!$A:$A,MATCH(A37,Events!$I:$I,0)))</f>
        <v/>
      </c>
      <c r="B39" s="151"/>
      <c r="C39" s="150" t="str">
        <f ca="1">IF(ISERROR(MATCH(C37,Events!$I:$I,0)),"",INDEX(Events!$A:$A,MATCH(C37,Events!$I:$I,0)))</f>
        <v/>
      </c>
      <c r="D39" s="151"/>
      <c r="E39" s="26"/>
      <c r="F39" s="9"/>
      <c r="G39" s="9"/>
      <c r="H39" s="9"/>
      <c r="I39" s="9"/>
      <c r="J39" s="14"/>
      <c r="K39" s="147" t="s">
        <v>100</v>
      </c>
      <c r="L39" s="148"/>
      <c r="M39" s="148"/>
      <c r="N39" s="149"/>
    </row>
    <row r="40" spans="1:14" ht="13.5" customHeight="1" x14ac:dyDescent="0.2">
      <c r="A40" s="150" t="str">
        <f ca="1">IF(ISERROR(MATCH(A37,Events!$J:$J,0)),"",INDEX(Events!$A:$A,MATCH(A37,Events!$J:$J,0)))</f>
        <v/>
      </c>
      <c r="B40" s="151"/>
      <c r="C40" s="150" t="str">
        <f ca="1">IF(ISERROR(MATCH(C37,Events!$J:$J,0)),"",INDEX(Events!$A:$A,MATCH(C37,Events!$J:$J,0)))</f>
        <v/>
      </c>
      <c r="D40" s="151"/>
      <c r="E40" s="26"/>
      <c r="F40" s="9"/>
      <c r="G40" s="9"/>
      <c r="H40" s="9"/>
      <c r="I40" s="9"/>
      <c r="J40" s="14"/>
      <c r="K40" s="139" t="s">
        <v>118</v>
      </c>
      <c r="L40" s="140"/>
      <c r="M40" s="140"/>
      <c r="N40" s="141"/>
    </row>
    <row r="41" spans="1:14" ht="13.5" customHeight="1" x14ac:dyDescent="0.2">
      <c r="A41" s="150" t="str">
        <f ca="1">IF(ISERROR(MATCH(A37,Events!$K:$K,0)),"",INDEX(Events!$A:$A,MATCH(A37,Events!$K:$K,0)))</f>
        <v/>
      </c>
      <c r="B41" s="151"/>
      <c r="C41" s="150" t="str">
        <f ca="1">IF(ISERROR(MATCH(C37,Events!$K:$K,0)),"",INDEX(Events!$A:$A,MATCH(C37,Events!$K:$K,0)))</f>
        <v/>
      </c>
      <c r="D41" s="151"/>
      <c r="E41" s="26"/>
      <c r="F41" s="9"/>
      <c r="G41" s="9"/>
      <c r="H41" s="9"/>
      <c r="I41" s="9"/>
      <c r="J41" s="14"/>
      <c r="K41" s="13"/>
      <c r="L41" s="9"/>
      <c r="M41" s="7"/>
      <c r="N41" s="22"/>
    </row>
    <row r="42" spans="1:14" ht="13.5" customHeight="1" x14ac:dyDescent="0.2">
      <c r="A42" s="153" t="str">
        <f>IF(ISERROR(MATCH(A37,Moon!$D:$D,0)),"",INDEX(Moon!$E:$E,MATCH(A37,Moon!$D:$D,0)))</f>
        <v/>
      </c>
      <c r="B42" s="154"/>
      <c r="C42" s="153" t="str">
        <f>IF(ISERROR(MATCH(C37,Moon!$D:$D,0)),"",INDEX(Moon!$E:$E,MATCH(C37,Moon!$D:$D,0)))</f>
        <v/>
      </c>
      <c r="D42" s="154"/>
      <c r="E42" s="99" t="str">
        <f>'1'!E42</f>
        <v>Moon phase times based on time zone UTC-7</v>
      </c>
      <c r="F42" s="100"/>
      <c r="G42" s="16"/>
      <c r="H42" s="16"/>
      <c r="I42" s="16"/>
      <c r="J42" s="18"/>
      <c r="K42" s="15"/>
      <c r="L42" s="16"/>
      <c r="M42" s="17"/>
      <c r="N42" s="19"/>
    </row>
    <row r="43" spans="1:14" x14ac:dyDescent="0.2">
      <c r="M43" s="6"/>
    </row>
    <row r="45" spans="1:14" s="3" customFormat="1" ht="11.25" x14ac:dyDescent="0.2"/>
    <row r="46" spans="1:14" s="3" customFormat="1" ht="10.5" customHeight="1" x14ac:dyDescent="0.2"/>
    <row r="47" spans="1:14" s="3" customFormat="1" ht="10.5" customHeight="1" x14ac:dyDescent="0.2"/>
    <row r="48" spans="1:14" s="3" customFormat="1" ht="10.5" customHeight="1" x14ac:dyDescent="0.2"/>
    <row r="49" s="3" customFormat="1" ht="10.5" customHeight="1" x14ac:dyDescent="0.2"/>
    <row r="50" s="3" customFormat="1" ht="10.5" customHeight="1" x14ac:dyDescent="0.2"/>
    <row r="51" s="3" customFormat="1" ht="10.5" customHeight="1" x14ac:dyDescent="0.2"/>
    <row r="52" s="3" customFormat="1" ht="10.5" customHeight="1" x14ac:dyDescent="0.2"/>
    <row r="53" s="3" customFormat="1" ht="10.5" customHeight="1" x14ac:dyDescent="0.2"/>
    <row r="54" s="3" customFormat="1" ht="11.25" x14ac:dyDescent="0.2"/>
    <row r="55" s="3" customFormat="1" ht="10.5" customHeight="1" x14ac:dyDescent="0.2"/>
    <row r="56" s="3" customFormat="1" ht="10.5" customHeight="1" x14ac:dyDescent="0.2"/>
    <row r="57" s="3" customFormat="1" ht="10.5" customHeight="1" x14ac:dyDescent="0.2"/>
    <row r="58" s="3" customFormat="1" ht="10.5" customHeight="1" x14ac:dyDescent="0.2"/>
    <row r="59" s="3" customFormat="1" ht="10.5" customHeight="1" x14ac:dyDescent="0.2"/>
    <row r="60" s="3" customFormat="1" ht="10.5" customHeight="1" x14ac:dyDescent="0.2"/>
    <row r="61" s="3" customFormat="1" ht="10.5" customHeight="1" x14ac:dyDescent="0.2"/>
    <row r="62" s="3" customFormat="1" ht="10.5" customHeight="1" x14ac:dyDescent="0.2"/>
    <row r="63" s="3" customFormat="1" ht="11.25" x14ac:dyDescent="0.2"/>
    <row r="64" s="3" customFormat="1" ht="10.5" customHeight="1" x14ac:dyDescent="0.2"/>
    <row r="65" s="3" customFormat="1" ht="10.5" customHeight="1" x14ac:dyDescent="0.2"/>
    <row r="66" s="3" customFormat="1" ht="10.5" customHeight="1" x14ac:dyDescent="0.2"/>
    <row r="67" s="3" customFormat="1" ht="10.5" customHeight="1" x14ac:dyDescent="0.2"/>
    <row r="68" s="3" customFormat="1" ht="10.5" customHeight="1" x14ac:dyDescent="0.2"/>
    <row r="69" s="3" customFormat="1" ht="10.5" customHeight="1" x14ac:dyDescent="0.2"/>
    <row r="70" s="3"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6" priority="6">
      <formula>A7=""</formula>
    </cfRule>
  </conditionalFormatting>
  <conditionalFormatting sqref="A8:N8 A14:N14 A20:N20 A26:N26 A32:N32 A38:D38">
    <cfRule type="expression" dxfId="5" priority="5">
      <formula>A7=""</formula>
    </cfRule>
  </conditionalFormatting>
  <conditionalFormatting sqref="A9:N9 A15:N15 A21:N21 A27:N27 A33:N33 A39:D39">
    <cfRule type="expression" dxfId="4" priority="4">
      <formula>A7=""</formula>
    </cfRule>
  </conditionalFormatting>
  <conditionalFormatting sqref="A10:N10 A16:N16 A22:N22 A28:N28 A34:N34 A40:D40">
    <cfRule type="expression" dxfId="3" priority="3">
      <formula>A7=""</formula>
    </cfRule>
  </conditionalFormatting>
  <conditionalFormatting sqref="A11:N11 A17:N17 A23:N23 A29:N29 A35:N35 A41:D41">
    <cfRule type="expression" dxfId="2" priority="2">
      <formula>A7=""</formula>
    </cfRule>
  </conditionalFormatting>
  <conditionalFormatting sqref="A12:N12 A18:N18 A24:N24 A30:N30 A36:N36 A42:D42">
    <cfRule type="expression" dxfId="1" priority="1">
      <formula>A7=""</formula>
    </cfRule>
  </conditionalFormatting>
  <conditionalFormatting sqref="A7 C7 E7 G7 I7 K7 M7 A13 C13 E13 G13 I13 K13 M13 A19 C19 E19 G19 I19 K19 M19 A25 C25 E25 G25 I25 K25 M25 A31 C31 E31 G31 I31 K31 M31 A37 C37">
    <cfRule type="expression" dxfId="0" priority="7">
      <formula>A7=""</formula>
    </cfRule>
  </conditionalFormatting>
  <hyperlinks>
    <hyperlink ref="K39:N39" r:id="rId1" display="http://www.vertex42.com/calendars/" xr:uid="{00000000-0004-0000-0B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C7:N39 C41:N41 C40:J40 L40:N40 C42:D42 F42:N42" formula="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204"/>
  <sheetViews>
    <sheetView showGridLines="0" workbookViewId="0"/>
  </sheetViews>
  <sheetFormatPr defaultColWidth="9.140625" defaultRowHeight="12.75" x14ac:dyDescent="0.2"/>
  <cols>
    <col min="1" max="1" width="21.5703125" style="36" customWidth="1"/>
    <col min="2" max="6" width="8.28515625" style="36" customWidth="1"/>
    <col min="7" max="12" width="10" style="65" customWidth="1"/>
    <col min="13" max="16384" width="9.140625" style="36"/>
  </cols>
  <sheetData>
    <row r="1" spans="1:12" ht="28.15" customHeight="1" x14ac:dyDescent="0.2">
      <c r="A1" s="33" t="s">
        <v>9</v>
      </c>
      <c r="B1" s="33"/>
      <c r="C1" s="32"/>
      <c r="D1" s="32"/>
      <c r="E1" s="32"/>
      <c r="F1" s="32"/>
      <c r="G1" s="34"/>
      <c r="H1" s="34"/>
      <c r="I1" s="34"/>
      <c r="J1" s="35"/>
      <c r="K1" s="35"/>
      <c r="L1" s="35" t="s">
        <v>104</v>
      </c>
    </row>
    <row r="2" spans="1:12" x14ac:dyDescent="0.2">
      <c r="A2" s="37"/>
      <c r="B2" s="37"/>
      <c r="C2" s="37"/>
      <c r="D2" s="37"/>
      <c r="E2" s="37"/>
      <c r="F2" s="37"/>
      <c r="G2" s="38"/>
      <c r="H2" s="38"/>
      <c r="I2" s="38"/>
      <c r="J2" s="38"/>
      <c r="K2" s="38"/>
      <c r="L2" s="38"/>
    </row>
    <row r="3" spans="1:12" ht="12.75" customHeight="1" x14ac:dyDescent="0.2">
      <c r="A3" s="39" t="s">
        <v>10</v>
      </c>
      <c r="B3" s="40"/>
      <c r="C3" s="40"/>
      <c r="D3" s="40"/>
      <c r="E3" s="40"/>
      <c r="F3" s="40"/>
      <c r="G3" s="40"/>
      <c r="H3" s="40"/>
      <c r="I3" s="41"/>
      <c r="J3" s="41"/>
      <c r="K3" s="41"/>
      <c r="L3" s="41"/>
    </row>
    <row r="4" spans="1:12" x14ac:dyDescent="0.2">
      <c r="A4" s="39" t="s">
        <v>11</v>
      </c>
      <c r="B4" s="40"/>
      <c r="C4" s="40"/>
      <c r="D4" s="40"/>
      <c r="E4" s="40"/>
      <c r="F4" s="40"/>
      <c r="G4" s="40"/>
      <c r="H4" s="40"/>
      <c r="I4" s="41"/>
      <c r="J4" s="41"/>
      <c r="K4" s="41"/>
      <c r="L4" s="41"/>
    </row>
    <row r="5" spans="1:12" x14ac:dyDescent="0.2">
      <c r="A5" s="39" t="s">
        <v>91</v>
      </c>
      <c r="B5" s="40"/>
      <c r="C5" s="40"/>
      <c r="D5" s="40"/>
      <c r="E5" s="40"/>
      <c r="F5" s="40"/>
      <c r="G5" s="40"/>
      <c r="H5" s="40"/>
      <c r="I5" s="41"/>
      <c r="J5" s="41"/>
      <c r="K5" s="41"/>
      <c r="L5" s="41"/>
    </row>
    <row r="6" spans="1:12" x14ac:dyDescent="0.2">
      <c r="A6" s="39" t="s">
        <v>93</v>
      </c>
      <c r="B6" s="41"/>
      <c r="C6" s="41"/>
      <c r="D6" s="41"/>
      <c r="E6" s="41"/>
      <c r="F6" s="41"/>
      <c r="G6" s="41"/>
      <c r="H6" s="41"/>
      <c r="I6" s="41"/>
      <c r="J6" s="41"/>
      <c r="K6" s="41"/>
      <c r="L6" s="41"/>
    </row>
    <row r="7" spans="1:12" x14ac:dyDescent="0.2">
      <c r="A7" s="39" t="s">
        <v>92</v>
      </c>
      <c r="B7" s="41"/>
      <c r="C7" s="41"/>
      <c r="D7" s="41"/>
      <c r="E7" s="41"/>
      <c r="F7" s="41"/>
      <c r="G7" s="41"/>
      <c r="H7" s="41"/>
      <c r="I7" s="41"/>
      <c r="J7" s="41"/>
      <c r="K7" s="41"/>
      <c r="L7" s="41"/>
    </row>
    <row r="8" spans="1:12" x14ac:dyDescent="0.2">
      <c r="A8" s="41"/>
      <c r="B8" s="41"/>
      <c r="C8" s="41"/>
      <c r="D8" s="41"/>
      <c r="E8" s="41"/>
      <c r="F8" s="41"/>
      <c r="G8" s="41"/>
      <c r="H8" s="41"/>
      <c r="I8" s="41"/>
      <c r="J8" s="41"/>
      <c r="K8" s="41"/>
      <c r="L8" s="41"/>
    </row>
    <row r="9" spans="1:12" x14ac:dyDescent="0.2">
      <c r="A9" s="42"/>
      <c r="B9" s="42"/>
      <c r="C9" s="42"/>
      <c r="D9" s="42"/>
      <c r="E9" s="42"/>
      <c r="F9" s="42"/>
      <c r="G9" s="43"/>
      <c r="H9" s="43"/>
      <c r="I9" s="43"/>
      <c r="J9" s="43"/>
      <c r="K9" s="43"/>
      <c r="L9" s="43"/>
    </row>
    <row r="10" spans="1:12" x14ac:dyDescent="0.2">
      <c r="A10" s="44" t="s">
        <v>7</v>
      </c>
      <c r="B10" s="45">
        <f>'1'!B2</f>
        <v>2022</v>
      </c>
      <c r="C10" s="42"/>
      <c r="D10" s="46"/>
      <c r="E10" s="42"/>
      <c r="F10" s="42"/>
      <c r="G10" s="43"/>
      <c r="H10" s="43"/>
      <c r="I10" s="43"/>
      <c r="J10" s="43"/>
      <c r="K10" s="43"/>
      <c r="L10" s="43"/>
    </row>
    <row r="11" spans="1:12" x14ac:dyDescent="0.2">
      <c r="A11" s="42"/>
      <c r="B11" s="42"/>
      <c r="C11" s="42"/>
      <c r="D11" s="42"/>
      <c r="E11" s="42"/>
      <c r="F11" s="42"/>
      <c r="G11" s="43"/>
      <c r="H11" s="43"/>
      <c r="I11" s="43"/>
      <c r="J11" s="43"/>
      <c r="K11" s="43"/>
      <c r="L11" s="43"/>
    </row>
    <row r="12" spans="1:12" s="51" customFormat="1" ht="18" customHeight="1" x14ac:dyDescent="0.2">
      <c r="A12" s="47" t="s">
        <v>12</v>
      </c>
      <c r="B12" s="48"/>
      <c r="C12" s="48"/>
      <c r="D12" s="48"/>
      <c r="E12" s="49"/>
      <c r="F12" s="49"/>
      <c r="G12" s="50"/>
      <c r="H12" s="50"/>
      <c r="I12" s="50"/>
      <c r="J12" s="50"/>
      <c r="K12" s="50"/>
      <c r="L12" s="50"/>
    </row>
    <row r="13" spans="1:12" ht="18" customHeight="1" x14ac:dyDescent="0.2">
      <c r="A13" s="52" t="s">
        <v>13</v>
      </c>
      <c r="B13" s="53" t="s">
        <v>14</v>
      </c>
      <c r="C13" s="53" t="s">
        <v>15</v>
      </c>
      <c r="D13" s="53" t="s">
        <v>16</v>
      </c>
      <c r="E13" s="53" t="s">
        <v>17</v>
      </c>
      <c r="F13" s="73" t="s">
        <v>18</v>
      </c>
      <c r="G13" s="54" t="s">
        <v>19</v>
      </c>
      <c r="H13" s="54" t="s">
        <v>20</v>
      </c>
      <c r="I13" s="54" t="s">
        <v>21</v>
      </c>
      <c r="J13" s="54" t="s">
        <v>22</v>
      </c>
      <c r="K13" s="54" t="s">
        <v>82</v>
      </c>
      <c r="L13" s="54" t="s">
        <v>83</v>
      </c>
    </row>
    <row r="14" spans="1:12" x14ac:dyDescent="0.2">
      <c r="A14" s="42" t="s">
        <v>23</v>
      </c>
      <c r="B14" s="55">
        <f>$B$10</f>
        <v>2022</v>
      </c>
      <c r="C14" s="55">
        <v>1</v>
      </c>
      <c r="D14" s="55"/>
      <c r="E14" s="55">
        <v>3</v>
      </c>
      <c r="F14" s="55">
        <v>2</v>
      </c>
      <c r="G14" s="56">
        <f t="shared" ref="G14:G33" si="0">IF(OR(OR(C14="",E14=""),F14=""),"",(DATE(B14,C14,1)+(E14-1)*7)+F14-WEEKDAY(DATE(B14,C14,1))+IF(F14&lt;WEEKDAY(DATE(B14,C14,1)),7,0))</f>
        <v>44578</v>
      </c>
      <c r="H14" s="138" t="str">
        <f ca="1">IF(COUNTIF(G$13:OFFSET(G14,-1,0),$G14)&gt;=1,$G14," - ")</f>
        <v xml:space="preserve"> - </v>
      </c>
      <c r="I14" s="138" t="str">
        <f ca="1">IF(COUNTIF(H$13:OFFSET(H14,-1,0),$G14)&gt;=1,$G14," - ")</f>
        <v xml:space="preserve"> - </v>
      </c>
      <c r="J14" s="138" t="str">
        <f ca="1">IF(COUNTIF(I$13:OFFSET(I14,-1,0),$G14)&gt;=1,$G14," - ")</f>
        <v xml:space="preserve"> - </v>
      </c>
      <c r="K14" s="138" t="str">
        <f ca="1">IF(COUNTIF(J$13:OFFSET(J14,-1,0),$G14)&gt;=1,$G14," - ")</f>
        <v xml:space="preserve"> - </v>
      </c>
      <c r="L14" s="138" t="str">
        <f ca="1">IF(COUNTIF(K$13:OFFSET(K14,-1,0),$G14)&gt;=1,$G14," - ")</f>
        <v xml:space="preserve"> - </v>
      </c>
    </row>
    <row r="15" spans="1:12" x14ac:dyDescent="0.2">
      <c r="A15" s="42" t="s">
        <v>23</v>
      </c>
      <c r="B15" s="55">
        <f>B14+1</f>
        <v>2023</v>
      </c>
      <c r="C15" s="55">
        <v>1</v>
      </c>
      <c r="D15" s="55"/>
      <c r="E15" s="55">
        <v>3</v>
      </c>
      <c r="F15" s="55">
        <v>2</v>
      </c>
      <c r="G15" s="56">
        <f t="shared" si="0"/>
        <v>44942</v>
      </c>
      <c r="H15" s="138" t="str">
        <f ca="1">IF(COUNTIF(G$13:OFFSET(G15,-1,0),$G15)&gt;=1,$G15," - ")</f>
        <v xml:space="preserve"> - </v>
      </c>
      <c r="I15" s="138" t="str">
        <f ca="1">IF(COUNTIF(H$13:OFFSET(H15,-1,0),$G15)&gt;=1,$G15," - ")</f>
        <v xml:space="preserve"> - </v>
      </c>
      <c r="J15" s="138" t="str">
        <f ca="1">IF(COUNTIF(I$13:OFFSET(I15,-1,0),$G15)&gt;=1,$G15," - ")</f>
        <v xml:space="preserve"> - </v>
      </c>
      <c r="K15" s="138" t="str">
        <f ca="1">IF(COUNTIF(J$13:OFFSET(J15,-1,0),$G15)&gt;=1,$G15," - ")</f>
        <v xml:space="preserve"> - </v>
      </c>
      <c r="L15" s="138" t="str">
        <f ca="1">IF(COUNTIF(K$13:OFFSET(K15,-1,0),$G15)&gt;=1,$G15," - ")</f>
        <v xml:space="preserve"> - </v>
      </c>
    </row>
    <row r="16" spans="1:12" x14ac:dyDescent="0.2">
      <c r="A16" s="42" t="s">
        <v>24</v>
      </c>
      <c r="B16" s="55">
        <f>$B$10</f>
        <v>2022</v>
      </c>
      <c r="C16" s="55">
        <v>2</v>
      </c>
      <c r="D16" s="42"/>
      <c r="E16" s="55">
        <v>3</v>
      </c>
      <c r="F16" s="55">
        <v>2</v>
      </c>
      <c r="G16" s="56">
        <f t="shared" si="0"/>
        <v>44613</v>
      </c>
      <c r="H16" s="138" t="str">
        <f ca="1">IF(COUNTIF(G$13:OFFSET(G16,-1,0),$G16)&gt;=1,$G16," - ")</f>
        <v xml:space="preserve"> - </v>
      </c>
      <c r="I16" s="138" t="str">
        <f ca="1">IF(COUNTIF(H$13:OFFSET(H16,-1,0),$G16)&gt;=1,$G16," - ")</f>
        <v xml:space="preserve"> - </v>
      </c>
      <c r="J16" s="138" t="str">
        <f ca="1">IF(COUNTIF(I$13:OFFSET(I16,-1,0),$G16)&gt;=1,$G16," - ")</f>
        <v xml:space="preserve"> - </v>
      </c>
      <c r="K16" s="138" t="str">
        <f ca="1">IF(COUNTIF(J$13:OFFSET(J16,-1,0),$G16)&gt;=1,$G16," - ")</f>
        <v xml:space="preserve"> - </v>
      </c>
      <c r="L16" s="138" t="str">
        <f ca="1">IF(COUNTIF(K$13:OFFSET(K16,-1,0),$G16)&gt;=1,$G16," - ")</f>
        <v xml:space="preserve"> - </v>
      </c>
    </row>
    <row r="17" spans="1:12" x14ac:dyDescent="0.2">
      <c r="A17" s="42" t="s">
        <v>24</v>
      </c>
      <c r="B17" s="55">
        <f>B16+1</f>
        <v>2023</v>
      </c>
      <c r="C17" s="55">
        <v>2</v>
      </c>
      <c r="D17" s="42"/>
      <c r="E17" s="55">
        <v>3</v>
      </c>
      <c r="F17" s="55">
        <v>2</v>
      </c>
      <c r="G17" s="56">
        <f>IF(OR(OR(C17="",E17=""),F17=""),"",(DATE(B17,C17,1)+(E17-1)*7)+F17-WEEKDAY(DATE(B17,C17,1))+IF(F17&lt;WEEKDAY(DATE(B17,C17,1)),7,0))</f>
        <v>44977</v>
      </c>
      <c r="H17" s="138" t="str">
        <f ca="1">IF(COUNTIF(G$13:OFFSET(G17,-1,0),$G17)&gt;=1,$G17," - ")</f>
        <v xml:space="preserve"> - </v>
      </c>
      <c r="I17" s="138" t="str">
        <f ca="1">IF(COUNTIF(H$13:OFFSET(H17,-1,0),$G17)&gt;=1,$G17," - ")</f>
        <v xml:space="preserve"> - </v>
      </c>
      <c r="J17" s="138" t="str">
        <f ca="1">IF(COUNTIF(I$13:OFFSET(I17,-1,0),$G17)&gt;=1,$G17," - ")</f>
        <v xml:space="preserve"> - </v>
      </c>
      <c r="K17" s="138" t="str">
        <f ca="1">IF(COUNTIF(J$13:OFFSET(J17,-1,0),$G17)&gt;=1,$G17," - ")</f>
        <v xml:space="preserve"> - </v>
      </c>
      <c r="L17" s="138" t="str">
        <f ca="1">IF(COUNTIF(K$13:OFFSET(K17,-1,0),$G17)&gt;=1,$G17," - ")</f>
        <v xml:space="preserve"> - </v>
      </c>
    </row>
    <row r="18" spans="1:12" ht="13.5" customHeight="1" x14ac:dyDescent="0.2">
      <c r="A18" s="42" t="s">
        <v>25</v>
      </c>
      <c r="B18" s="55">
        <f>$B$10</f>
        <v>2022</v>
      </c>
      <c r="C18" s="55">
        <v>5</v>
      </c>
      <c r="D18" s="42"/>
      <c r="E18" s="55">
        <v>2</v>
      </c>
      <c r="F18" s="55">
        <v>1</v>
      </c>
      <c r="G18" s="56">
        <f t="shared" si="0"/>
        <v>44689</v>
      </c>
      <c r="H18" s="138" t="str">
        <f ca="1">IF(COUNTIF(G$13:OFFSET(G18,-1,0),$G18)&gt;=1,$G18," - ")</f>
        <v xml:space="preserve"> - </v>
      </c>
      <c r="I18" s="138" t="str">
        <f ca="1">IF(COUNTIF(H$13:OFFSET(H18,-1,0),$G18)&gt;=1,$G18," - ")</f>
        <v xml:space="preserve"> - </v>
      </c>
      <c r="J18" s="138" t="str">
        <f ca="1">IF(COUNTIF(I$13:OFFSET(I18,-1,0),$G18)&gt;=1,$G18," - ")</f>
        <v xml:space="preserve"> - </v>
      </c>
      <c r="K18" s="138" t="str">
        <f ca="1">IF(COUNTIF(J$13:OFFSET(J18,-1,0),$G18)&gt;=1,$G18," - ")</f>
        <v xml:space="preserve"> - </v>
      </c>
      <c r="L18" s="138" t="str">
        <f ca="1">IF(COUNTIF(K$13:OFFSET(K18,-1,0),$G18)&gt;=1,$G18," - ")</f>
        <v xml:space="preserve"> - </v>
      </c>
    </row>
    <row r="19" spans="1:12" x14ac:dyDescent="0.2">
      <c r="A19" s="42" t="s">
        <v>25</v>
      </c>
      <c r="B19" s="55">
        <f>B18+1</f>
        <v>2023</v>
      </c>
      <c r="C19" s="55">
        <v>5</v>
      </c>
      <c r="D19" s="42"/>
      <c r="E19" s="55">
        <v>2</v>
      </c>
      <c r="F19" s="55">
        <v>1</v>
      </c>
      <c r="G19" s="56">
        <f t="shared" si="0"/>
        <v>45060</v>
      </c>
      <c r="H19" s="138" t="str">
        <f ca="1">IF(COUNTIF(G$13:OFFSET(G19,-1,0),$G19)&gt;=1,$G19," - ")</f>
        <v xml:space="preserve"> - </v>
      </c>
      <c r="I19" s="138" t="str">
        <f ca="1">IF(COUNTIF(H$13:OFFSET(H19,-1,0),$G19)&gt;=1,$G19," - ")</f>
        <v xml:space="preserve"> - </v>
      </c>
      <c r="J19" s="138" t="str">
        <f ca="1">IF(COUNTIF(I$13:OFFSET(I19,-1,0),$G19)&gt;=1,$G19," - ")</f>
        <v xml:space="preserve"> - </v>
      </c>
      <c r="K19" s="138" t="str">
        <f ca="1">IF(COUNTIF(J$13:OFFSET(J19,-1,0),$G19)&gt;=1,$G19," - ")</f>
        <v xml:space="preserve"> - </v>
      </c>
      <c r="L19" s="138" t="str">
        <f ca="1">IF(COUNTIF(K$13:OFFSET(K19,-1,0),$G19)&gt;=1,$G19," - ")</f>
        <v xml:space="preserve"> - </v>
      </c>
    </row>
    <row r="20" spans="1:12" x14ac:dyDescent="0.2">
      <c r="A20" s="42" t="s">
        <v>26</v>
      </c>
      <c r="B20" s="55">
        <f>$B$10</f>
        <v>2022</v>
      </c>
      <c r="C20" s="55">
        <v>5</v>
      </c>
      <c r="D20" s="42"/>
      <c r="E20" s="55">
        <v>3</v>
      </c>
      <c r="F20" s="55">
        <v>7</v>
      </c>
      <c r="G20" s="56">
        <f t="shared" si="0"/>
        <v>44702</v>
      </c>
      <c r="H20" s="138" t="str">
        <f ca="1">IF(COUNTIF(G$13:OFFSET(G20,-1,0),$G20)&gt;=1,$G20," - ")</f>
        <v xml:space="preserve"> - </v>
      </c>
      <c r="I20" s="138" t="str">
        <f ca="1">IF(COUNTIF(H$13:OFFSET(H20,-1,0),$G20)&gt;=1,$G20," - ")</f>
        <v xml:space="preserve"> - </v>
      </c>
      <c r="J20" s="138" t="str">
        <f ca="1">IF(COUNTIF(I$13:OFFSET(I20,-1,0),$G20)&gt;=1,$G20," - ")</f>
        <v xml:space="preserve"> - </v>
      </c>
      <c r="K20" s="138" t="str">
        <f ca="1">IF(COUNTIF(J$13:OFFSET(J20,-1,0),$G20)&gt;=1,$G20," - ")</f>
        <v xml:space="preserve"> - </v>
      </c>
      <c r="L20" s="138" t="str">
        <f ca="1">IF(COUNTIF(K$13:OFFSET(K20,-1,0),$G20)&gt;=1,$G20," - ")</f>
        <v xml:space="preserve"> - </v>
      </c>
    </row>
    <row r="21" spans="1:12" x14ac:dyDescent="0.2">
      <c r="A21" s="42" t="s">
        <v>26</v>
      </c>
      <c r="B21" s="55">
        <f>B20+1</f>
        <v>2023</v>
      </c>
      <c r="C21" s="55">
        <v>5</v>
      </c>
      <c r="D21" s="42"/>
      <c r="E21" s="55">
        <v>3</v>
      </c>
      <c r="F21" s="55">
        <v>7</v>
      </c>
      <c r="G21" s="56">
        <f t="shared" si="0"/>
        <v>45066</v>
      </c>
      <c r="H21" s="138" t="str">
        <f ca="1">IF(COUNTIF(G$13:OFFSET(G21,-1,0),$G21)&gt;=1,$G21," - ")</f>
        <v xml:space="preserve"> - </v>
      </c>
      <c r="I21" s="138" t="str">
        <f ca="1">IF(COUNTIF(H$13:OFFSET(H21,-1,0),$G21)&gt;=1,$G21," - ")</f>
        <v xml:space="preserve"> - </v>
      </c>
      <c r="J21" s="138" t="str">
        <f ca="1">IF(COUNTIF(I$13:OFFSET(I21,-1,0),$G21)&gt;=1,$G21," - ")</f>
        <v xml:space="preserve"> - </v>
      </c>
      <c r="K21" s="138" t="str">
        <f ca="1">IF(COUNTIF(J$13:OFFSET(J21,-1,0),$G21)&gt;=1,$G21," - ")</f>
        <v xml:space="preserve"> - </v>
      </c>
      <c r="L21" s="138" t="str">
        <f ca="1">IF(COUNTIF(K$13:OFFSET(K21,-1,0),$G21)&gt;=1,$G21," - ")</f>
        <v xml:space="preserve"> - </v>
      </c>
    </row>
    <row r="22" spans="1:12" x14ac:dyDescent="0.2">
      <c r="A22" s="42" t="s">
        <v>27</v>
      </c>
      <c r="B22" s="55">
        <f>$B$10</f>
        <v>2022</v>
      </c>
      <c r="C22" s="55">
        <v>6</v>
      </c>
      <c r="D22" s="42"/>
      <c r="E22" s="55">
        <v>3</v>
      </c>
      <c r="F22" s="55">
        <v>1</v>
      </c>
      <c r="G22" s="56">
        <f t="shared" si="0"/>
        <v>44731</v>
      </c>
      <c r="H22" s="138" t="str">
        <f ca="1">IF(COUNTIF(G$13:OFFSET(G22,-1,0),$G22)&gt;=1,$G22," - ")</f>
        <v xml:space="preserve"> - </v>
      </c>
      <c r="I22" s="138" t="str">
        <f ca="1">IF(COUNTIF(H$13:OFFSET(H22,-1,0),$G22)&gt;=1,$G22," - ")</f>
        <v xml:space="preserve"> - </v>
      </c>
      <c r="J22" s="138" t="str">
        <f ca="1">IF(COUNTIF(I$13:OFFSET(I22,-1,0),$G22)&gt;=1,$G22," - ")</f>
        <v xml:space="preserve"> - </v>
      </c>
      <c r="K22" s="138" t="str">
        <f ca="1">IF(COUNTIF(J$13:OFFSET(J22,-1,0),$G22)&gt;=1,$G22," - ")</f>
        <v xml:space="preserve"> - </v>
      </c>
      <c r="L22" s="138" t="str">
        <f ca="1">IF(COUNTIF(K$13:OFFSET(K22,-1,0),$G22)&gt;=1,$G22," - ")</f>
        <v xml:space="preserve"> - </v>
      </c>
    </row>
    <row r="23" spans="1:12" x14ac:dyDescent="0.2">
      <c r="A23" s="42" t="s">
        <v>27</v>
      </c>
      <c r="B23" s="55">
        <f>B22+1</f>
        <v>2023</v>
      </c>
      <c r="C23" s="55">
        <v>6</v>
      </c>
      <c r="D23" s="42"/>
      <c r="E23" s="55">
        <v>3</v>
      </c>
      <c r="F23" s="55">
        <v>1</v>
      </c>
      <c r="G23" s="56">
        <f t="shared" si="0"/>
        <v>45095</v>
      </c>
      <c r="H23" s="138" t="str">
        <f ca="1">IF(COUNTIF(G$13:OFFSET(G23,-1,0),$G23)&gt;=1,$G23," - ")</f>
        <v xml:space="preserve"> - </v>
      </c>
      <c r="I23" s="138" t="str">
        <f ca="1">IF(COUNTIF(H$13:OFFSET(H23,-1,0),$G23)&gt;=1,$G23," - ")</f>
        <v xml:space="preserve"> - </v>
      </c>
      <c r="J23" s="138" t="str">
        <f ca="1">IF(COUNTIF(I$13:OFFSET(I23,-1,0),$G23)&gt;=1,$G23," - ")</f>
        <v xml:space="preserve"> - </v>
      </c>
      <c r="K23" s="138" t="str">
        <f ca="1">IF(COUNTIF(J$13:OFFSET(J23,-1,0),$G23)&gt;=1,$G23," - ")</f>
        <v xml:space="preserve"> - </v>
      </c>
      <c r="L23" s="138" t="str">
        <f ca="1">IF(COUNTIF(K$13:OFFSET(K23,-1,0),$G23)&gt;=1,$G23," - ")</f>
        <v xml:space="preserve"> - </v>
      </c>
    </row>
    <row r="24" spans="1:12" x14ac:dyDescent="0.2">
      <c r="A24" s="42" t="s">
        <v>28</v>
      </c>
      <c r="B24" s="55">
        <f>$B$10</f>
        <v>2022</v>
      </c>
      <c r="C24" s="55">
        <v>6</v>
      </c>
      <c r="D24" s="42"/>
      <c r="E24" s="55">
        <v>0</v>
      </c>
      <c r="F24" s="55">
        <v>2</v>
      </c>
      <c r="G24" s="56">
        <f t="shared" si="0"/>
        <v>44711</v>
      </c>
      <c r="H24" s="138" t="str">
        <f ca="1">IF(COUNTIF(G$13:OFFSET(G24,-1,0),$G24)&gt;=1,$G24," - ")</f>
        <v xml:space="preserve"> - </v>
      </c>
      <c r="I24" s="138" t="str">
        <f ca="1">IF(COUNTIF(H$13:OFFSET(H24,-1,0),$G24)&gt;=1,$G24," - ")</f>
        <v xml:space="preserve"> - </v>
      </c>
      <c r="J24" s="138" t="str">
        <f ca="1">IF(COUNTIF(I$13:OFFSET(I24,-1,0),$G24)&gt;=1,$G24," - ")</f>
        <v xml:space="preserve"> - </v>
      </c>
      <c r="K24" s="138" t="str">
        <f ca="1">IF(COUNTIF(J$13:OFFSET(J24,-1,0),$G24)&gt;=1,$G24," - ")</f>
        <v xml:space="preserve"> - </v>
      </c>
      <c r="L24" s="138" t="str">
        <f ca="1">IF(COUNTIF(K$13:OFFSET(K24,-1,0),$G24)&gt;=1,$G24," - ")</f>
        <v xml:space="preserve"> - </v>
      </c>
    </row>
    <row r="25" spans="1:12" x14ac:dyDescent="0.2">
      <c r="A25" s="42" t="s">
        <v>28</v>
      </c>
      <c r="B25" s="55">
        <f>B24+1</f>
        <v>2023</v>
      </c>
      <c r="C25" s="55">
        <v>6</v>
      </c>
      <c r="D25" s="42"/>
      <c r="E25" s="55">
        <v>0</v>
      </c>
      <c r="F25" s="55">
        <v>2</v>
      </c>
      <c r="G25" s="56">
        <f t="shared" si="0"/>
        <v>45075</v>
      </c>
      <c r="H25" s="138" t="str">
        <f ca="1">IF(COUNTIF(G$13:OFFSET(G25,-1,0),$G25)&gt;=1,$G25," - ")</f>
        <v xml:space="preserve"> - </v>
      </c>
      <c r="I25" s="138" t="str">
        <f ca="1">IF(COUNTIF(H$13:OFFSET(H25,-1,0),$G25)&gt;=1,$G25," - ")</f>
        <v xml:space="preserve"> - </v>
      </c>
      <c r="J25" s="138" t="str">
        <f ca="1">IF(COUNTIF(I$13:OFFSET(I25,-1,0),$G25)&gt;=1,$G25," - ")</f>
        <v xml:space="preserve"> - </v>
      </c>
      <c r="K25" s="138" t="str">
        <f ca="1">IF(COUNTIF(J$13:OFFSET(J25,-1,0),$G25)&gt;=1,$G25," - ")</f>
        <v xml:space="preserve"> - </v>
      </c>
      <c r="L25" s="138" t="str">
        <f ca="1">IF(COUNTIF(K$13:OFFSET(K25,-1,0),$G25)&gt;=1,$G25," - ")</f>
        <v xml:space="preserve"> - </v>
      </c>
    </row>
    <row r="26" spans="1:12" x14ac:dyDescent="0.2">
      <c r="A26" s="42" t="s">
        <v>29</v>
      </c>
      <c r="B26" s="55">
        <f>$B$10</f>
        <v>2022</v>
      </c>
      <c r="C26" s="55">
        <v>7</v>
      </c>
      <c r="D26" s="55"/>
      <c r="E26" s="55">
        <v>4</v>
      </c>
      <c r="F26" s="55">
        <v>1</v>
      </c>
      <c r="G26" s="56">
        <f t="shared" si="0"/>
        <v>44766</v>
      </c>
      <c r="H26" s="138" t="str">
        <f ca="1">IF(COUNTIF(G$13:OFFSET(G26,-1,0),$G26)&gt;=1,$G26," - ")</f>
        <v xml:space="preserve"> - </v>
      </c>
      <c r="I26" s="138" t="str">
        <f ca="1">IF(COUNTIF(H$13:OFFSET(H26,-1,0),$G26)&gt;=1,$G26," - ")</f>
        <v xml:space="preserve"> - </v>
      </c>
      <c r="J26" s="138" t="str">
        <f ca="1">IF(COUNTIF(I$13:OFFSET(I26,-1,0),$G26)&gt;=1,$G26," - ")</f>
        <v xml:space="preserve"> - </v>
      </c>
      <c r="K26" s="138" t="str">
        <f ca="1">IF(COUNTIF(J$13:OFFSET(J26,-1,0),$G26)&gt;=1,$G26," - ")</f>
        <v xml:space="preserve"> - </v>
      </c>
      <c r="L26" s="138" t="str">
        <f ca="1">IF(COUNTIF(K$13:OFFSET(K26,-1,0),$G26)&gt;=1,$G26," - ")</f>
        <v xml:space="preserve"> - </v>
      </c>
    </row>
    <row r="27" spans="1:12" x14ac:dyDescent="0.2">
      <c r="A27" s="42" t="s">
        <v>29</v>
      </c>
      <c r="B27" s="55">
        <f>B26+1</f>
        <v>2023</v>
      </c>
      <c r="C27" s="55">
        <v>7</v>
      </c>
      <c r="D27" s="55"/>
      <c r="E27" s="55">
        <v>4</v>
      </c>
      <c r="F27" s="55">
        <v>1</v>
      </c>
      <c r="G27" s="56">
        <f t="shared" si="0"/>
        <v>45130</v>
      </c>
      <c r="H27" s="138" t="str">
        <f ca="1">IF(COUNTIF(G$13:OFFSET(G27,-1,0),$G27)&gt;=1,$G27," - ")</f>
        <v xml:space="preserve"> - </v>
      </c>
      <c r="I27" s="138" t="str">
        <f ca="1">IF(COUNTIF(H$13:OFFSET(H27,-1,0),$G27)&gt;=1,$G27," - ")</f>
        <v xml:space="preserve"> - </v>
      </c>
      <c r="J27" s="138" t="str">
        <f ca="1">IF(COUNTIF(I$13:OFFSET(I27,-1,0),$G27)&gt;=1,$G27," - ")</f>
        <v xml:space="preserve"> - </v>
      </c>
      <c r="K27" s="138" t="str">
        <f ca="1">IF(COUNTIF(J$13:OFFSET(J27,-1,0),$G27)&gt;=1,$G27," - ")</f>
        <v xml:space="preserve"> - </v>
      </c>
      <c r="L27" s="138" t="str">
        <f ca="1">IF(COUNTIF(K$13:OFFSET(K27,-1,0),$G27)&gt;=1,$G27," - ")</f>
        <v xml:space="preserve"> - </v>
      </c>
    </row>
    <row r="28" spans="1:12" x14ac:dyDescent="0.2">
      <c r="A28" s="42" t="s">
        <v>30</v>
      </c>
      <c r="B28" s="55">
        <f>$B$10</f>
        <v>2022</v>
      </c>
      <c r="C28" s="55">
        <v>9</v>
      </c>
      <c r="D28" s="42"/>
      <c r="E28" s="55">
        <v>1</v>
      </c>
      <c r="F28" s="55">
        <v>2</v>
      </c>
      <c r="G28" s="56">
        <f t="shared" si="0"/>
        <v>44809</v>
      </c>
      <c r="H28" s="138" t="str">
        <f ca="1">IF(COUNTIF(G$13:OFFSET(G28,-1,0),$G28)&gt;=1,$G28," - ")</f>
        <v xml:space="preserve"> - </v>
      </c>
      <c r="I28" s="138" t="str">
        <f ca="1">IF(COUNTIF(H$13:OFFSET(H28,-1,0),$G28)&gt;=1,$G28," - ")</f>
        <v xml:space="preserve"> - </v>
      </c>
      <c r="J28" s="138" t="str">
        <f ca="1">IF(COUNTIF(I$13:OFFSET(I28,-1,0),$G28)&gt;=1,$G28," - ")</f>
        <v xml:space="preserve"> - </v>
      </c>
      <c r="K28" s="138" t="str">
        <f ca="1">IF(COUNTIF(J$13:OFFSET(J28,-1,0),$G28)&gt;=1,$G28," - ")</f>
        <v xml:space="preserve"> - </v>
      </c>
      <c r="L28" s="138" t="str">
        <f ca="1">IF(COUNTIF(K$13:OFFSET(K28,-1,0),$G28)&gt;=1,$G28," - ")</f>
        <v xml:space="preserve"> - </v>
      </c>
    </row>
    <row r="29" spans="1:12" x14ac:dyDescent="0.2">
      <c r="A29" s="42" t="s">
        <v>30</v>
      </c>
      <c r="B29" s="55">
        <f>B28+1</f>
        <v>2023</v>
      </c>
      <c r="C29" s="55">
        <v>9</v>
      </c>
      <c r="D29" s="42"/>
      <c r="E29" s="55">
        <v>1</v>
      </c>
      <c r="F29" s="55">
        <v>2</v>
      </c>
      <c r="G29" s="56">
        <f t="shared" si="0"/>
        <v>45173</v>
      </c>
      <c r="H29" s="138" t="str">
        <f ca="1">IF(COUNTIF(G$13:OFFSET(G29,-1,0),$G29)&gt;=1,$G29," - ")</f>
        <v xml:space="preserve"> - </v>
      </c>
      <c r="I29" s="138" t="str">
        <f ca="1">IF(COUNTIF(H$13:OFFSET(H29,-1,0),$G29)&gt;=1,$G29," - ")</f>
        <v xml:space="preserve"> - </v>
      </c>
      <c r="J29" s="138" t="str">
        <f ca="1">IF(COUNTIF(I$13:OFFSET(I29,-1,0),$G29)&gt;=1,$G29," - ")</f>
        <v xml:space="preserve"> - </v>
      </c>
      <c r="K29" s="138" t="str">
        <f ca="1">IF(COUNTIF(J$13:OFFSET(J29,-1,0),$G29)&gt;=1,$G29," - ")</f>
        <v xml:space="preserve"> - </v>
      </c>
      <c r="L29" s="138" t="str">
        <f ca="1">IF(COUNTIF(K$13:OFFSET(K29,-1,0),$G29)&gt;=1,$G29," - ")</f>
        <v xml:space="preserve"> - </v>
      </c>
    </row>
    <row r="30" spans="1:12" x14ac:dyDescent="0.2">
      <c r="A30" s="42" t="s">
        <v>31</v>
      </c>
      <c r="B30" s="55">
        <f>$B$10</f>
        <v>2022</v>
      </c>
      <c r="C30" s="55">
        <v>10</v>
      </c>
      <c r="D30" s="55"/>
      <c r="E30" s="55">
        <v>2</v>
      </c>
      <c r="F30" s="55">
        <v>2</v>
      </c>
      <c r="G30" s="56">
        <f t="shared" si="0"/>
        <v>44844</v>
      </c>
      <c r="H30" s="138" t="str">
        <f ca="1">IF(COUNTIF(G$13:OFFSET(G30,-1,0),$G30)&gt;=1,$G30," - ")</f>
        <v xml:space="preserve"> - </v>
      </c>
      <c r="I30" s="138" t="str">
        <f ca="1">IF(COUNTIF(H$13:OFFSET(H30,-1,0),$G30)&gt;=1,$G30," - ")</f>
        <v xml:space="preserve"> - </v>
      </c>
      <c r="J30" s="138" t="str">
        <f ca="1">IF(COUNTIF(I$13:OFFSET(I30,-1,0),$G30)&gt;=1,$G30," - ")</f>
        <v xml:space="preserve"> - </v>
      </c>
      <c r="K30" s="138" t="str">
        <f ca="1">IF(COUNTIF(J$13:OFFSET(J30,-1,0),$G30)&gt;=1,$G30," - ")</f>
        <v xml:space="preserve"> - </v>
      </c>
      <c r="L30" s="138" t="str">
        <f ca="1">IF(COUNTIF(K$13:OFFSET(K30,-1,0),$G30)&gt;=1,$G30," - ")</f>
        <v xml:space="preserve"> - </v>
      </c>
    </row>
    <row r="31" spans="1:12" x14ac:dyDescent="0.2">
      <c r="A31" s="42" t="s">
        <v>31</v>
      </c>
      <c r="B31" s="55">
        <f>B30+1</f>
        <v>2023</v>
      </c>
      <c r="C31" s="55">
        <v>10</v>
      </c>
      <c r="D31" s="55"/>
      <c r="E31" s="55">
        <v>2</v>
      </c>
      <c r="F31" s="55">
        <v>2</v>
      </c>
      <c r="G31" s="56">
        <f t="shared" si="0"/>
        <v>45208</v>
      </c>
      <c r="H31" s="138" t="str">
        <f ca="1">IF(COUNTIF(G$13:OFFSET(G31,-1,0),$G31)&gt;=1,$G31," - ")</f>
        <v xml:space="preserve"> - </v>
      </c>
      <c r="I31" s="138" t="str">
        <f ca="1">IF(COUNTIF(H$13:OFFSET(H31,-1,0),$G31)&gt;=1,$G31," - ")</f>
        <v xml:space="preserve"> - </v>
      </c>
      <c r="J31" s="138" t="str">
        <f ca="1">IF(COUNTIF(I$13:OFFSET(I31,-1,0),$G31)&gt;=1,$G31," - ")</f>
        <v xml:space="preserve"> - </v>
      </c>
      <c r="K31" s="138" t="str">
        <f ca="1">IF(COUNTIF(J$13:OFFSET(J31,-1,0),$G31)&gt;=1,$G31," - ")</f>
        <v xml:space="preserve"> - </v>
      </c>
      <c r="L31" s="138" t="str">
        <f ca="1">IF(COUNTIF(K$13:OFFSET(K31,-1,0),$G31)&gt;=1,$G31," - ")</f>
        <v xml:space="preserve"> - </v>
      </c>
    </row>
    <row r="32" spans="1:12" x14ac:dyDescent="0.2">
      <c r="A32" s="42" t="s">
        <v>32</v>
      </c>
      <c r="B32" s="55">
        <f>$B$10</f>
        <v>2022</v>
      </c>
      <c r="C32" s="55">
        <v>11</v>
      </c>
      <c r="D32" s="42"/>
      <c r="E32" s="55">
        <v>4</v>
      </c>
      <c r="F32" s="55">
        <v>5</v>
      </c>
      <c r="G32" s="56">
        <f t="shared" si="0"/>
        <v>44889</v>
      </c>
      <c r="H32" s="138" t="str">
        <f ca="1">IF(COUNTIF(G$13:OFFSET(G32,-1,0),$G32)&gt;=1,$G32," - ")</f>
        <v xml:space="preserve"> - </v>
      </c>
      <c r="I32" s="138" t="str">
        <f ca="1">IF(COUNTIF(H$13:OFFSET(H32,-1,0),$G32)&gt;=1,$G32," - ")</f>
        <v xml:space="preserve"> - </v>
      </c>
      <c r="J32" s="138" t="str">
        <f ca="1">IF(COUNTIF(I$13:OFFSET(I32,-1,0),$G32)&gt;=1,$G32," - ")</f>
        <v xml:space="preserve"> - </v>
      </c>
      <c r="K32" s="138" t="str">
        <f ca="1">IF(COUNTIF(J$13:OFFSET(J32,-1,0),$G32)&gt;=1,$G32," - ")</f>
        <v xml:space="preserve"> - </v>
      </c>
      <c r="L32" s="138" t="str">
        <f ca="1">IF(COUNTIF(K$13:OFFSET(K32,-1,0),$G32)&gt;=1,$G32," - ")</f>
        <v xml:space="preserve"> - </v>
      </c>
    </row>
    <row r="33" spans="1:13" x14ac:dyDescent="0.2">
      <c r="A33" s="42" t="s">
        <v>32</v>
      </c>
      <c r="B33" s="55">
        <f>B32+1</f>
        <v>2023</v>
      </c>
      <c r="C33" s="55">
        <v>11</v>
      </c>
      <c r="D33" s="42"/>
      <c r="E33" s="55">
        <v>4</v>
      </c>
      <c r="F33" s="55">
        <v>5</v>
      </c>
      <c r="G33" s="56">
        <f t="shared" si="0"/>
        <v>45253</v>
      </c>
      <c r="H33" s="138" t="str">
        <f ca="1">IF(COUNTIF(G$13:OFFSET(G33,-1,0),$G33)&gt;=1,$G33," - ")</f>
        <v xml:space="preserve"> - </v>
      </c>
      <c r="I33" s="138" t="str">
        <f ca="1">IF(COUNTIF(H$13:OFFSET(H33,-1,0),$G33)&gt;=1,$G33," - ")</f>
        <v xml:space="preserve"> - </v>
      </c>
      <c r="J33" s="138" t="str">
        <f ca="1">IF(COUNTIF(I$13:OFFSET(I33,-1,0),$G33)&gt;=1,$G33," - ")</f>
        <v xml:space="preserve"> - </v>
      </c>
      <c r="K33" s="138" t="str">
        <f ca="1">IF(COUNTIF(J$13:OFFSET(J33,-1,0),$G33)&gt;=1,$G33," - ")</f>
        <v xml:space="preserve"> - </v>
      </c>
      <c r="L33" s="138" t="str">
        <f ca="1">IF(COUNTIF(K$13:OFFSET(K33,-1,0),$G33)&gt;=1,$G33," - ")</f>
        <v xml:space="preserve"> - </v>
      </c>
    </row>
    <row r="34" spans="1:13" x14ac:dyDescent="0.2">
      <c r="A34" s="75" t="s">
        <v>97</v>
      </c>
      <c r="B34" s="55">
        <f>$B$10</f>
        <v>2022</v>
      </c>
      <c r="C34" s="55">
        <v>5</v>
      </c>
      <c r="D34" s="42"/>
      <c r="E34" s="55">
        <v>1</v>
      </c>
      <c r="F34" s="55">
        <v>2</v>
      </c>
      <c r="G34" s="56">
        <f t="shared" ref="G34:G39" si="1">IF(OR(OR(C34="",E34=""),F34=""),"",(DATE(B34,C34,1)+(E34-1)*7)+F34-WEEKDAY(DATE(B34,C34,1))+IF(F34&lt;WEEKDAY(DATE(B34,C34,1)),7,0))</f>
        <v>44683</v>
      </c>
      <c r="H34" s="138" t="str">
        <f ca="1">IF(COUNTIF(G$13:OFFSET(G34,-1,0),$G34)&gt;=1,$G34," - ")</f>
        <v xml:space="preserve"> - </v>
      </c>
      <c r="I34" s="138" t="str">
        <f ca="1">IF(COUNTIF(H$13:OFFSET(H34,-1,0),$G34)&gt;=1,$G34," - ")</f>
        <v xml:space="preserve"> - </v>
      </c>
      <c r="J34" s="138" t="str">
        <f ca="1">IF(COUNTIF(I$13:OFFSET(I34,-1,0),$G34)&gt;=1,$G34," - ")</f>
        <v xml:space="preserve"> - </v>
      </c>
      <c r="K34" s="138" t="str">
        <f ca="1">IF(COUNTIF(J$13:OFFSET(J34,-1,0),$G34)&gt;=1,$G34," - ")</f>
        <v xml:space="preserve"> - </v>
      </c>
      <c r="L34" s="138" t="str">
        <f ca="1">IF(COUNTIF(K$13:OFFSET(K34,-1,0),$G34)&gt;=1,$G34," - ")</f>
        <v xml:space="preserve"> - </v>
      </c>
    </row>
    <row r="35" spans="1:13" x14ac:dyDescent="0.2">
      <c r="A35" s="75" t="s">
        <v>97</v>
      </c>
      <c r="B35" s="55">
        <f>B34+1</f>
        <v>2023</v>
      </c>
      <c r="C35" s="55">
        <v>5</v>
      </c>
      <c r="D35" s="42"/>
      <c r="E35" s="55">
        <v>1</v>
      </c>
      <c r="F35" s="55">
        <v>2</v>
      </c>
      <c r="G35" s="56">
        <f t="shared" si="1"/>
        <v>45047</v>
      </c>
      <c r="H35" s="138" t="str">
        <f ca="1">IF(COUNTIF(G$13:OFFSET(G35,-1,0),$G35)&gt;=1,$G35," - ")</f>
        <v xml:space="preserve"> - </v>
      </c>
      <c r="I35" s="138" t="str">
        <f ca="1">IF(COUNTIF(H$13:OFFSET(H35,-1,0),$G35)&gt;=1,$G35," - ")</f>
        <v xml:space="preserve"> - </v>
      </c>
      <c r="J35" s="138" t="str">
        <f ca="1">IF(COUNTIF(I$13:OFFSET(I35,-1,0),$G35)&gt;=1,$G35," - ")</f>
        <v xml:space="preserve"> - </v>
      </c>
      <c r="K35" s="138" t="str">
        <f ca="1">IF(COUNTIF(J$13:OFFSET(J35,-1,0),$G35)&gt;=1,$G35," - ")</f>
        <v xml:space="preserve"> - </v>
      </c>
      <c r="L35" s="138" t="str">
        <f ca="1">IF(COUNTIF(K$13:OFFSET(K35,-1,0),$G35)&gt;=1,$G35," - ")</f>
        <v xml:space="preserve"> - </v>
      </c>
    </row>
    <row r="36" spans="1:13" x14ac:dyDescent="0.2">
      <c r="A36" s="75" t="s">
        <v>98</v>
      </c>
      <c r="B36" s="55">
        <f>$B$10</f>
        <v>2022</v>
      </c>
      <c r="C36" s="55">
        <v>8</v>
      </c>
      <c r="D36" s="42"/>
      <c r="E36" s="55">
        <v>1</v>
      </c>
      <c r="F36" s="55">
        <v>2</v>
      </c>
      <c r="G36" s="56">
        <f t="shared" si="1"/>
        <v>44774</v>
      </c>
      <c r="H36" s="138" t="str">
        <f ca="1">IF(COUNTIF(G$13:OFFSET(G36,-1,0),$G36)&gt;=1,$G36," - ")</f>
        <v xml:space="preserve"> - </v>
      </c>
      <c r="I36" s="138" t="str">
        <f ca="1">IF(COUNTIF(H$13:OFFSET(H36,-1,0),$G36)&gt;=1,$G36," - ")</f>
        <v xml:space="preserve"> - </v>
      </c>
      <c r="J36" s="138" t="str">
        <f ca="1">IF(COUNTIF(I$13:OFFSET(I36,-1,0),$G36)&gt;=1,$G36," - ")</f>
        <v xml:space="preserve"> - </v>
      </c>
      <c r="K36" s="138" t="str">
        <f ca="1">IF(COUNTIF(J$13:OFFSET(J36,-1,0),$G36)&gt;=1,$G36," - ")</f>
        <v xml:space="preserve"> - </v>
      </c>
      <c r="L36" s="138" t="str">
        <f ca="1">IF(COUNTIF(K$13:OFFSET(K36,-1,0),$G36)&gt;=1,$G36," - ")</f>
        <v xml:space="preserve"> - </v>
      </c>
    </row>
    <row r="37" spans="1:13" x14ac:dyDescent="0.2">
      <c r="A37" s="75" t="s">
        <v>98</v>
      </c>
      <c r="B37" s="55">
        <f>B36+1</f>
        <v>2023</v>
      </c>
      <c r="C37" s="55">
        <v>8</v>
      </c>
      <c r="D37" s="42"/>
      <c r="E37" s="55">
        <v>1</v>
      </c>
      <c r="F37" s="55">
        <v>2</v>
      </c>
      <c r="G37" s="56">
        <f t="shared" si="1"/>
        <v>45145</v>
      </c>
      <c r="H37" s="138" t="str">
        <f ca="1">IF(COUNTIF(G$13:OFFSET(G37,-1,0),$G37)&gt;=1,$G37," - ")</f>
        <v xml:space="preserve"> - </v>
      </c>
      <c r="I37" s="138" t="str">
        <f ca="1">IF(COUNTIF(H$13:OFFSET(H37,-1,0),$G37)&gt;=1,$G37," - ")</f>
        <v xml:space="preserve"> - </v>
      </c>
      <c r="J37" s="138" t="str">
        <f ca="1">IF(COUNTIF(I$13:OFFSET(I37,-1,0),$G37)&gt;=1,$G37," - ")</f>
        <v xml:space="preserve"> - </v>
      </c>
      <c r="K37" s="138" t="str">
        <f ca="1">IF(COUNTIF(J$13:OFFSET(J37,-1,0),$G37)&gt;=1,$G37," - ")</f>
        <v xml:space="preserve"> - </v>
      </c>
      <c r="L37" s="138" t="str">
        <f ca="1">IF(COUNTIF(K$13:OFFSET(K37,-1,0),$G37)&gt;=1,$G37," - ")</f>
        <v xml:space="preserve"> - </v>
      </c>
    </row>
    <row r="38" spans="1:13" x14ac:dyDescent="0.2">
      <c r="A38" s="75" t="s">
        <v>99</v>
      </c>
      <c r="B38" s="55">
        <f>$B$10</f>
        <v>2022</v>
      </c>
      <c r="C38" s="55">
        <v>9</v>
      </c>
      <c r="D38" s="42"/>
      <c r="E38" s="55">
        <v>0</v>
      </c>
      <c r="F38" s="55">
        <v>2</v>
      </c>
      <c r="G38" s="56">
        <f t="shared" si="1"/>
        <v>44802</v>
      </c>
      <c r="H38" s="138" t="str">
        <f ca="1">IF(COUNTIF(G$13:OFFSET(G38,-1,0),$G38)&gt;=1,$G38," - ")</f>
        <v xml:space="preserve"> - </v>
      </c>
      <c r="I38" s="138" t="str">
        <f ca="1">IF(COUNTIF(H$13:OFFSET(H38,-1,0),$G38)&gt;=1,$G38," - ")</f>
        <v xml:space="preserve"> - </v>
      </c>
      <c r="J38" s="138" t="str">
        <f ca="1">IF(COUNTIF(I$13:OFFSET(I38,-1,0),$G38)&gt;=1,$G38," - ")</f>
        <v xml:space="preserve"> - </v>
      </c>
      <c r="K38" s="138" t="str">
        <f ca="1">IF(COUNTIF(J$13:OFFSET(J38,-1,0),$G38)&gt;=1,$G38," - ")</f>
        <v xml:space="preserve"> - </v>
      </c>
      <c r="L38" s="138" t="str">
        <f ca="1">IF(COUNTIF(K$13:OFFSET(K38,-1,0),$G38)&gt;=1,$G38," - ")</f>
        <v xml:space="preserve"> - </v>
      </c>
    </row>
    <row r="39" spans="1:13" x14ac:dyDescent="0.2">
      <c r="A39" s="75" t="s">
        <v>99</v>
      </c>
      <c r="B39" s="55">
        <f>B38+1</f>
        <v>2023</v>
      </c>
      <c r="C39" s="55">
        <v>9</v>
      </c>
      <c r="D39" s="42"/>
      <c r="E39" s="55">
        <v>0</v>
      </c>
      <c r="F39" s="55">
        <v>2</v>
      </c>
      <c r="G39" s="56">
        <f t="shared" si="1"/>
        <v>45166</v>
      </c>
      <c r="H39" s="138" t="str">
        <f ca="1">IF(COUNTIF(G$13:OFFSET(G39,-1,0),$G39)&gt;=1,$G39," - ")</f>
        <v xml:space="preserve"> - </v>
      </c>
      <c r="I39" s="138" t="str">
        <f ca="1">IF(COUNTIF(H$13:OFFSET(H39,-1,0),$G39)&gt;=1,$G39," - ")</f>
        <v xml:space="preserve"> - </v>
      </c>
      <c r="J39" s="138" t="str">
        <f ca="1">IF(COUNTIF(I$13:OFFSET(I39,-1,0),$G39)&gt;=1,$G39," - ")</f>
        <v xml:space="preserve"> - </v>
      </c>
      <c r="K39" s="138" t="str">
        <f ca="1">IF(COUNTIF(J$13:OFFSET(J39,-1,0),$G39)&gt;=1,$G39," - ")</f>
        <v xml:space="preserve"> - </v>
      </c>
      <c r="L39" s="138" t="str">
        <f ca="1">IF(COUNTIF(K$13:OFFSET(K39,-1,0),$G39)&gt;=1,$G39," - ")</f>
        <v xml:space="preserve"> - </v>
      </c>
    </row>
    <row r="40" spans="1:13" x14ac:dyDescent="0.2">
      <c r="A40" s="42" t="s">
        <v>33</v>
      </c>
      <c r="B40" s="55">
        <f>$B$10</f>
        <v>2022</v>
      </c>
      <c r="C40" s="55">
        <v>4</v>
      </c>
      <c r="D40" s="55"/>
      <c r="E40" s="55"/>
      <c r="F40" s="55"/>
      <c r="G40" s="57">
        <f>IF(WEEKDAY(DATE(B40,4,16),16)&lt;=2,DATE(B40,4,18),IF(WEEKDAY(DATE(B40,4,16),1)=2,DATE(B40,4,17),DATE(B40,4,15)))</f>
        <v>44669</v>
      </c>
      <c r="H40" s="138" t="str">
        <f ca="1">IF(COUNTIF(G$13:OFFSET(G40,-1,0),$G40)&gt;=1,$G40," - ")</f>
        <v xml:space="preserve"> - </v>
      </c>
      <c r="I40" s="138" t="str">
        <f ca="1">IF(COUNTIF(H$13:OFFSET(H40,-1,0),$G40)&gt;=1,$G40," - ")</f>
        <v xml:space="preserve"> - </v>
      </c>
      <c r="J40" s="138" t="str">
        <f ca="1">IF(COUNTIF(I$13:OFFSET(I40,-1,0),$G40)&gt;=1,$G40," - ")</f>
        <v xml:space="preserve"> - </v>
      </c>
      <c r="K40" s="138" t="str">
        <f ca="1">IF(COUNTIF(J$13:OFFSET(J40,-1,0),$G40)&gt;=1,$G40," - ")</f>
        <v xml:space="preserve"> - </v>
      </c>
      <c r="L40" s="138" t="str">
        <f ca="1">IF(COUNTIF(K$13:OFFSET(K40,-1,0),$G40)&gt;=1,$G40," - ")</f>
        <v xml:space="preserve"> - </v>
      </c>
      <c r="M40" s="58"/>
    </row>
    <row r="41" spans="1:13" x14ac:dyDescent="0.2">
      <c r="A41" s="42" t="s">
        <v>33</v>
      </c>
      <c r="B41" s="55">
        <f>B40+1</f>
        <v>2023</v>
      </c>
      <c r="C41" s="55">
        <v>4</v>
      </c>
      <c r="D41" s="55"/>
      <c r="E41" s="55"/>
      <c r="F41" s="55"/>
      <c r="G41" s="57">
        <f>IF(WEEKDAY(DATE(B41,4,16),16)&lt;=2,DATE(B41,4,18),IF(WEEKDAY(DATE(B41,4,16),1)=2,DATE(B41,4,17),DATE(B41,4,15)))</f>
        <v>45034</v>
      </c>
      <c r="H41" s="138" t="str">
        <f ca="1">IF(COUNTIF(G$13:OFFSET(G41,-1,0),$G41)&gt;=1,$G41," - ")</f>
        <v xml:space="preserve"> - </v>
      </c>
      <c r="I41" s="138" t="str">
        <f ca="1">IF(COUNTIF(H$13:OFFSET(H41,-1,0),$G41)&gt;=1,$G41," - ")</f>
        <v xml:space="preserve"> - </v>
      </c>
      <c r="J41" s="138" t="str">
        <f ca="1">IF(COUNTIF(I$13:OFFSET(I41,-1,0),$G41)&gt;=1,$G41," - ")</f>
        <v xml:space="preserve"> - </v>
      </c>
      <c r="K41" s="138" t="str">
        <f ca="1">IF(COUNTIF(J$13:OFFSET(J41,-1,0),$G41)&gt;=1,$G41," - ")</f>
        <v xml:space="preserve"> - </v>
      </c>
      <c r="L41" s="138" t="str">
        <f ca="1">IF(COUNTIF(K$13:OFFSET(K41,-1,0),$G41)&gt;=1,$G41," - ")</f>
        <v xml:space="preserve"> - </v>
      </c>
      <c r="M41" s="58"/>
    </row>
    <row r="42" spans="1:13" x14ac:dyDescent="0.2">
      <c r="A42" s="42" t="s">
        <v>34</v>
      </c>
      <c r="B42" s="55">
        <f>$B$10</f>
        <v>2022</v>
      </c>
      <c r="C42" s="55">
        <v>4</v>
      </c>
      <c r="D42" s="42"/>
      <c r="E42" s="55"/>
      <c r="F42" s="55">
        <v>1</v>
      </c>
      <c r="G42" s="56">
        <f>IF(B42&lt;2007,(DATE(B42,C42,1)+(1-1)*7)+IF(F42&lt;WEEKDAY(DATE(B42,C42,1)),F42+7-WEEKDAY(DATE(B42,C42,1)),F42-WEEKDAY(DATE(B42,C42,1))),(DATE(B42,C42-1,1)+(2-1)*7)+IF(F42&lt;WEEKDAY(DATE(B42,C42-1,1)),F42+7-WEEKDAY(DATE(B42,C42-1,1)),F42-WEEKDAY(DATE(B42,C42-1,1))))</f>
        <v>44633</v>
      </c>
      <c r="H42" s="138" t="str">
        <f ca="1">IF(COUNTIF(G$13:OFFSET(G42,-1,0),$G42)&gt;=1,$G42," - ")</f>
        <v xml:space="preserve"> - </v>
      </c>
      <c r="I42" s="138" t="str">
        <f ca="1">IF(COUNTIF(H$13:OFFSET(H42,-1,0),$G42)&gt;=1,$G42," - ")</f>
        <v xml:space="preserve"> - </v>
      </c>
      <c r="J42" s="138" t="str">
        <f ca="1">IF(COUNTIF(I$13:OFFSET(I42,-1,0),$G42)&gt;=1,$G42," - ")</f>
        <v xml:space="preserve"> - </v>
      </c>
      <c r="K42" s="138" t="str">
        <f ca="1">IF(COUNTIF(J$13:OFFSET(J42,-1,0),$G42)&gt;=1,$G42," - ")</f>
        <v xml:space="preserve"> - </v>
      </c>
      <c r="L42" s="138" t="str">
        <f ca="1">IF(COUNTIF(K$13:OFFSET(K42,-1,0),$G42)&gt;=1,$G42," - ")</f>
        <v xml:space="preserve"> - </v>
      </c>
      <c r="M42" s="58"/>
    </row>
    <row r="43" spans="1:13" x14ac:dyDescent="0.2">
      <c r="A43" s="42" t="s">
        <v>34</v>
      </c>
      <c r="B43" s="55">
        <f>B42+1</f>
        <v>2023</v>
      </c>
      <c r="C43" s="55">
        <v>4</v>
      </c>
      <c r="D43" s="42"/>
      <c r="E43" s="55"/>
      <c r="F43" s="55">
        <v>1</v>
      </c>
      <c r="G43" s="56">
        <f>IF(B43&lt;2007,(DATE(B43,C43,1)+(1-1)*7)+IF(F43&lt;WEEKDAY(DATE(B43,C43,1)),F43+7-WEEKDAY(DATE(B43,C43,1)),F43-WEEKDAY(DATE(B43,C43,1))),(DATE(B43,C43-1,1)+(2-1)*7)+IF(F43&lt;WEEKDAY(DATE(B43,C43-1,1)),F43+7-WEEKDAY(DATE(B43,C43-1,1)),F43-WEEKDAY(DATE(B43,C43-1,1))))</f>
        <v>44997</v>
      </c>
      <c r="H43" s="138" t="str">
        <f ca="1">IF(COUNTIF(G$13:OFFSET(G43,-1,0),$G43)&gt;=1,$G43," - ")</f>
        <v xml:space="preserve"> - </v>
      </c>
      <c r="I43" s="138" t="str">
        <f ca="1">IF(COUNTIF(H$13:OFFSET(H43,-1,0),$G43)&gt;=1,$G43," - ")</f>
        <v xml:space="preserve"> - </v>
      </c>
      <c r="J43" s="138" t="str">
        <f ca="1">IF(COUNTIF(I$13:OFFSET(I43,-1,0),$G43)&gt;=1,$G43," - ")</f>
        <v xml:space="preserve"> - </v>
      </c>
      <c r="K43" s="138" t="str">
        <f ca="1">IF(COUNTIF(J$13:OFFSET(J43,-1,0),$G43)&gt;=1,$G43," - ")</f>
        <v xml:space="preserve"> - </v>
      </c>
      <c r="L43" s="138" t="str">
        <f ca="1">IF(COUNTIF(K$13:OFFSET(K43,-1,0),$G43)&gt;=1,$G43," - ")</f>
        <v xml:space="preserve"> - </v>
      </c>
      <c r="M43" s="58"/>
    </row>
    <row r="44" spans="1:13" x14ac:dyDescent="0.2">
      <c r="A44" s="42" t="s">
        <v>34</v>
      </c>
      <c r="B44" s="55">
        <f>$B$10</f>
        <v>2022</v>
      </c>
      <c r="C44" s="55">
        <v>11</v>
      </c>
      <c r="D44" s="42"/>
      <c r="E44" s="55"/>
      <c r="F44" s="55">
        <v>1</v>
      </c>
      <c r="G44" s="56">
        <f>IF(B44&lt;2007,(DATE(B44,C44,1)+(-1)*7)+IF(F44&lt;WEEKDAY(DATE(B44,C44,1)),F44+7-WEEKDAY(DATE(B44,C44,1)),F44-WEEKDAY(DATE(B44,C44,1))),(DATE(B44,C44,1)+(1-1)*7)+IF(F44&lt;WEEKDAY(DATE(B44,C44,1)),F44+7-WEEKDAY(DATE(B44,C44,1)),F44-WEEKDAY(DATE(B44,C44,1))))</f>
        <v>44871</v>
      </c>
      <c r="H44" s="138" t="str">
        <f ca="1">IF(COUNTIF(G$13:OFFSET(G44,-1,0),$G44)&gt;=1,$G44," - ")</f>
        <v xml:space="preserve"> - </v>
      </c>
      <c r="I44" s="138" t="str">
        <f ca="1">IF(COUNTIF(H$13:OFFSET(H44,-1,0),$G44)&gt;=1,$G44," - ")</f>
        <v xml:space="preserve"> - </v>
      </c>
      <c r="J44" s="138" t="str">
        <f ca="1">IF(COUNTIF(I$13:OFFSET(I44,-1,0),$G44)&gt;=1,$G44," - ")</f>
        <v xml:space="preserve"> - </v>
      </c>
      <c r="K44" s="138" t="str">
        <f ca="1">IF(COUNTIF(J$13:OFFSET(J44,-1,0),$G44)&gt;=1,$G44," - ")</f>
        <v xml:space="preserve"> - </v>
      </c>
      <c r="L44" s="138" t="str">
        <f ca="1">IF(COUNTIF(K$13:OFFSET(K44,-1,0),$G44)&gt;=1,$G44," - ")</f>
        <v xml:space="preserve"> - </v>
      </c>
      <c r="M44" s="58"/>
    </row>
    <row r="45" spans="1:13" x14ac:dyDescent="0.2">
      <c r="A45" s="42" t="s">
        <v>34</v>
      </c>
      <c r="B45" s="55">
        <f>B44+1</f>
        <v>2023</v>
      </c>
      <c r="C45" s="55">
        <v>11</v>
      </c>
      <c r="D45" s="42"/>
      <c r="E45" s="55"/>
      <c r="F45" s="55">
        <v>1</v>
      </c>
      <c r="G45" s="56">
        <f>IF(B45&lt;2007,(DATE(B45,C45,1)+(-1)*7)+IF(F45&lt;WEEKDAY(DATE(B45,C45,1)),F45+7-WEEKDAY(DATE(B45,C45,1)),F45-WEEKDAY(DATE(B45,C45,1))),(DATE(B45,C45,1)+(1-1)*7)+IF(F45&lt;WEEKDAY(DATE(B45,C45,1)),F45+7-WEEKDAY(DATE(B45,C45,1)),F45-WEEKDAY(DATE(B45,C45,1))))</f>
        <v>45235</v>
      </c>
      <c r="H45" s="138" t="str">
        <f ca="1">IF(COUNTIF(G$13:OFFSET(G45,-1,0),$G45)&gt;=1,$G45," - ")</f>
        <v xml:space="preserve"> - </v>
      </c>
      <c r="I45" s="138" t="str">
        <f ca="1">IF(COUNTIF(H$13:OFFSET(H45,-1,0),$G45)&gt;=1,$G45," - ")</f>
        <v xml:space="preserve"> - </v>
      </c>
      <c r="J45" s="138" t="str">
        <f ca="1">IF(COUNTIF(I$13:OFFSET(I45,-1,0),$G45)&gt;=1,$G45," - ")</f>
        <v xml:space="preserve"> - </v>
      </c>
      <c r="K45" s="138" t="str">
        <f ca="1">IF(COUNTIF(J$13:OFFSET(J45,-1,0),$G45)&gt;=1,$G45," - ")</f>
        <v xml:space="preserve"> - </v>
      </c>
      <c r="L45" s="138" t="str">
        <f ca="1">IF(COUNTIF(K$13:OFFSET(K45,-1,0),$G45)&gt;=1,$G45," - ")</f>
        <v xml:space="preserve"> - </v>
      </c>
      <c r="M45" s="58"/>
    </row>
    <row r="46" spans="1:13" x14ac:dyDescent="0.2">
      <c r="A46" s="42" t="s">
        <v>35</v>
      </c>
      <c r="B46" s="55">
        <f>$B$10</f>
        <v>2022</v>
      </c>
      <c r="C46" s="55"/>
      <c r="D46" s="55"/>
      <c r="E46" s="55"/>
      <c r="F46" s="55"/>
      <c r="G46" s="57">
        <f>G28+6</f>
        <v>44815</v>
      </c>
      <c r="H46" s="138" t="str">
        <f ca="1">IF(COUNTIF(G$13:OFFSET(G46,-1,0),$G46)&gt;=1,$G46," - ")</f>
        <v xml:space="preserve"> - </v>
      </c>
      <c r="I46" s="138" t="str">
        <f ca="1">IF(COUNTIF(H$13:OFFSET(H46,-1,0),$G46)&gt;=1,$G46," - ")</f>
        <v xml:space="preserve"> - </v>
      </c>
      <c r="J46" s="138" t="str">
        <f ca="1">IF(COUNTIF(I$13:OFFSET(I46,-1,0),$G46)&gt;=1,$G46," - ")</f>
        <v xml:space="preserve"> - </v>
      </c>
      <c r="K46" s="138" t="str">
        <f ca="1">IF(COUNTIF(J$13:OFFSET(J46,-1,0),$G46)&gt;=1,$G46," - ")</f>
        <v xml:space="preserve"> - </v>
      </c>
      <c r="L46" s="138" t="str">
        <f ca="1">IF(COUNTIF(K$13:OFFSET(K46,-1,0),$G46)&gt;=1,$G46," - ")</f>
        <v xml:space="preserve"> - </v>
      </c>
      <c r="M46" s="58"/>
    </row>
    <row r="47" spans="1:13" x14ac:dyDescent="0.2">
      <c r="A47" s="42" t="s">
        <v>35</v>
      </c>
      <c r="B47" s="55">
        <f>B46+1</f>
        <v>2023</v>
      </c>
      <c r="C47" s="55"/>
      <c r="D47" s="55"/>
      <c r="E47" s="55"/>
      <c r="F47" s="55"/>
      <c r="G47" s="57">
        <f>G29+6</f>
        <v>45179</v>
      </c>
      <c r="H47" s="138" t="str">
        <f ca="1">IF(COUNTIF(G$13:OFFSET(G47,-1,0),$G47)&gt;=1,$G47," - ")</f>
        <v xml:space="preserve"> - </v>
      </c>
      <c r="I47" s="138" t="str">
        <f ca="1">IF(COUNTIF(H$13:OFFSET(H47,-1,0),$G47)&gt;=1,$G47," - ")</f>
        <v xml:space="preserve"> - </v>
      </c>
      <c r="J47" s="138" t="str">
        <f ca="1">IF(COUNTIF(I$13:OFFSET(I47,-1,0),$G47)&gt;=1,$G47," - ")</f>
        <v xml:space="preserve"> - </v>
      </c>
      <c r="K47" s="138" t="str">
        <f ca="1">IF(COUNTIF(J$13:OFFSET(J47,-1,0),$G47)&gt;=1,$G47," - ")</f>
        <v xml:space="preserve"> - </v>
      </c>
      <c r="L47" s="138" t="str">
        <f ca="1">IF(COUNTIF(K$13:OFFSET(K47,-1,0),$G47)&gt;=1,$G47," - ")</f>
        <v xml:space="preserve"> - </v>
      </c>
      <c r="M47" s="58"/>
    </row>
    <row r="48" spans="1:13" x14ac:dyDescent="0.2">
      <c r="A48" s="42" t="s">
        <v>36</v>
      </c>
      <c r="B48" s="55">
        <f>$B$10</f>
        <v>2022</v>
      </c>
      <c r="C48" s="55">
        <v>4</v>
      </c>
      <c r="D48" s="55"/>
      <c r="E48" s="55"/>
      <c r="F48" s="55">
        <v>4</v>
      </c>
      <c r="G48" s="57">
        <f>IF(WEEKDAY(DATE(B48,C48+1,0),1)=7,DATE(B48,C48+1,0)-(7-F48),(DATE(B48,C48+1,0)-WEEKDAY(DATE(B48,C48+1,0),1))-(7-F48))</f>
        <v>44678</v>
      </c>
      <c r="H48" s="138" t="str">
        <f ca="1">IF(COUNTIF(G$13:OFFSET(G48,-1,0),$G48)&gt;=1,$G48," - ")</f>
        <v xml:space="preserve"> - </v>
      </c>
      <c r="I48" s="138" t="str">
        <f ca="1">IF(COUNTIF(H$13:OFFSET(H48,-1,0),$G48)&gt;=1,$G48," - ")</f>
        <v xml:space="preserve"> - </v>
      </c>
      <c r="J48" s="138" t="str">
        <f ca="1">IF(COUNTIF(I$13:OFFSET(I48,-1,0),$G48)&gt;=1,$G48," - ")</f>
        <v xml:space="preserve"> - </v>
      </c>
      <c r="K48" s="138" t="str">
        <f ca="1">IF(COUNTIF(J$13:OFFSET(J48,-1,0),$G48)&gt;=1,$G48," - ")</f>
        <v xml:space="preserve"> - </v>
      </c>
      <c r="L48" s="138" t="str">
        <f ca="1">IF(COUNTIF(K$13:OFFSET(K48,-1,0),$G48)&gt;=1,$G48," - ")</f>
        <v xml:space="preserve"> - </v>
      </c>
      <c r="M48" s="58"/>
    </row>
    <row r="49" spans="1:13" x14ac:dyDescent="0.2">
      <c r="A49" s="42" t="s">
        <v>36</v>
      </c>
      <c r="B49" s="55">
        <f>B48+1</f>
        <v>2023</v>
      </c>
      <c r="C49" s="55">
        <v>4</v>
      </c>
      <c r="D49" s="55"/>
      <c r="E49" s="55"/>
      <c r="F49" s="55">
        <v>4</v>
      </c>
      <c r="G49" s="57">
        <f>IF(WEEKDAY(DATE(B49,C49+1,0),1)=7,DATE(B49,C49+1,0)-(7-F49),(DATE(B49,C49+1,0)-WEEKDAY(DATE(B49,C49+1,0),1))-(7-F49))</f>
        <v>45042</v>
      </c>
      <c r="H49" s="138" t="str">
        <f ca="1">IF(COUNTIF(G$13:OFFSET(G49,-1,0),$G49)&gt;=1,$G49," - ")</f>
        <v xml:space="preserve"> - </v>
      </c>
      <c r="I49" s="138" t="str">
        <f ca="1">IF(COUNTIF(H$13:OFFSET(H49,-1,0),$G49)&gt;=1,$G49," - ")</f>
        <v xml:space="preserve"> - </v>
      </c>
      <c r="J49" s="138" t="str">
        <f ca="1">IF(COUNTIF(I$13:OFFSET(I49,-1,0),$G49)&gt;=1,$G49," - ")</f>
        <v xml:space="preserve"> - </v>
      </c>
      <c r="K49" s="138" t="str">
        <f ca="1">IF(COUNTIF(J$13:OFFSET(J49,-1,0),$G49)&gt;=1,$G49," - ")</f>
        <v xml:space="preserve"> - </v>
      </c>
      <c r="L49" s="138" t="str">
        <f ca="1">IF(COUNTIF(K$13:OFFSET(K49,-1,0),$G49)&gt;=1,$G49," - ")</f>
        <v xml:space="preserve"> - </v>
      </c>
      <c r="M49" s="58"/>
    </row>
    <row r="50" spans="1:13" x14ac:dyDescent="0.2">
      <c r="A50" s="42" t="s">
        <v>37</v>
      </c>
      <c r="B50" s="55">
        <f>$B$10</f>
        <v>2022</v>
      </c>
      <c r="C50" s="55"/>
      <c r="D50" s="55"/>
      <c r="E50" s="55"/>
      <c r="F50" s="55"/>
      <c r="G50" s="56">
        <f>IF(AND(B50&gt;=2013,B50&lt;=2030),DATEVALUE(INDEX({"2013-02-10";"2014-01-31";"2015-02-19";"2016-02-08";"2017-01-28";"2018-02-16";"2019-02-05";"2020-01-25";"2021-02-12";"2022-02-01";"2023-01-22";"2024-02-10";"2025-01-29";"2026-02-17";"2027-02-06";"2028-01-26";"2029-02-13";"2030-02-03"},B50-2012)),"")</f>
        <v>44593</v>
      </c>
      <c r="H50" s="138" t="str">
        <f ca="1">IF(COUNTIF(G$13:OFFSET(G50,-1,0),$G50)&gt;=1,$G50," - ")</f>
        <v xml:space="preserve"> - </v>
      </c>
      <c r="I50" s="138" t="str">
        <f ca="1">IF(COUNTIF(H$13:OFFSET(H50,-1,0),$G50)&gt;=1,$G50," - ")</f>
        <v xml:space="preserve"> - </v>
      </c>
      <c r="J50" s="138" t="str">
        <f ca="1">IF(COUNTIF(I$13:OFFSET(I50,-1,0),$G50)&gt;=1,$G50," - ")</f>
        <v xml:space="preserve"> - </v>
      </c>
      <c r="K50" s="138" t="str">
        <f ca="1">IF(COUNTIF(J$13:OFFSET(J50,-1,0),$G50)&gt;=1,$G50," - ")</f>
        <v xml:space="preserve"> - </v>
      </c>
      <c r="L50" s="138" t="str">
        <f ca="1">IF(COUNTIF(K$13:OFFSET(K50,-1,0),$G50)&gt;=1,$G50," - ")</f>
        <v xml:space="preserve"> - </v>
      </c>
      <c r="M50" s="58"/>
    </row>
    <row r="51" spans="1:13" x14ac:dyDescent="0.2">
      <c r="A51" s="42" t="s">
        <v>37</v>
      </c>
      <c r="B51" s="55">
        <f>B50+1</f>
        <v>2023</v>
      </c>
      <c r="C51" s="55"/>
      <c r="D51" s="55"/>
      <c r="E51" s="55"/>
      <c r="F51" s="55"/>
      <c r="G51" s="56">
        <f>IF(AND(B51&gt;=2013,B51&lt;=2030),DATEVALUE(INDEX({"2013-02-10";"2014-01-31";"2015-02-19";"2016-02-08";"2017-01-28";"2018-02-16";"2019-02-05";"2020-01-25";"2021-02-12";"2022-02-01";"2023-01-22";"2024-02-10";"2025-01-29";"2026-02-17";"2027-02-06";"2028-01-26";"2029-02-13";"2030-02-03"},B51-2012)),"")</f>
        <v>44948</v>
      </c>
      <c r="H51" s="138" t="str">
        <f ca="1">IF(COUNTIF(G$13:OFFSET(G51,-1,0),$G51)&gt;=1,$G51," - ")</f>
        <v xml:space="preserve"> - </v>
      </c>
      <c r="I51" s="138" t="str">
        <f ca="1">IF(COUNTIF(H$13:OFFSET(H51,-1,0),$G51)&gt;=1,$G51," - ")</f>
        <v xml:space="preserve"> - </v>
      </c>
      <c r="J51" s="138" t="str">
        <f ca="1">IF(COUNTIF(I$13:OFFSET(I51,-1,0),$G51)&gt;=1,$G51," - ")</f>
        <v xml:space="preserve"> - </v>
      </c>
      <c r="K51" s="138" t="str">
        <f ca="1">IF(COUNTIF(J$13:OFFSET(J51,-1,0),$G51)&gt;=1,$G51," - ")</f>
        <v xml:space="preserve"> - </v>
      </c>
      <c r="L51" s="138" t="str">
        <f ca="1">IF(COUNTIF(K$13:OFFSET(K51,-1,0),$G51)&gt;=1,$G51," - ")</f>
        <v xml:space="preserve"> - </v>
      </c>
      <c r="M51" s="58"/>
    </row>
    <row r="52" spans="1:13" x14ac:dyDescent="0.2">
      <c r="A52" s="42" t="s">
        <v>38</v>
      </c>
      <c r="B52" s="55">
        <f>$B$10</f>
        <v>2022</v>
      </c>
      <c r="C52" s="55"/>
      <c r="D52" s="55"/>
      <c r="E52" s="55"/>
      <c r="F52" s="55"/>
      <c r="G52" s="56">
        <f>IF(AND(B52&gt;1900,B52&lt;2199),ROUND(DATE(B52,4,1)/7+MOD(19*MOD(B52,19)-7,30)*0.14,0)*7-6,"")</f>
        <v>44668</v>
      </c>
      <c r="H52" s="138" t="str">
        <f ca="1">IF(COUNTIF(G$13:OFFSET(G52,-1,0),$G52)&gt;=1,$G52," - ")</f>
        <v xml:space="preserve"> - </v>
      </c>
      <c r="I52" s="138" t="str">
        <f ca="1">IF(COUNTIF(H$13:OFFSET(H52,-1,0),$G52)&gt;=1,$G52," - ")</f>
        <v xml:space="preserve"> - </v>
      </c>
      <c r="J52" s="138" t="str">
        <f ca="1">IF(COUNTIF(I$13:OFFSET(I52,-1,0),$G52)&gt;=1,$G52," - ")</f>
        <v xml:space="preserve"> - </v>
      </c>
      <c r="K52" s="138" t="str">
        <f ca="1">IF(COUNTIF(J$13:OFFSET(J52,-1,0),$G52)&gt;=1,$G52," - ")</f>
        <v xml:space="preserve"> - </v>
      </c>
      <c r="L52" s="138" t="str">
        <f ca="1">IF(COUNTIF(K$13:OFFSET(K52,-1,0),$G52)&gt;=1,$G52," - ")</f>
        <v xml:space="preserve"> - </v>
      </c>
    </row>
    <row r="53" spans="1:13" x14ac:dyDescent="0.2">
      <c r="A53" s="42" t="s">
        <v>38</v>
      </c>
      <c r="B53" s="55">
        <f>B52+1</f>
        <v>2023</v>
      </c>
      <c r="C53" s="55"/>
      <c r="D53" s="55"/>
      <c r="E53" s="55"/>
      <c r="F53" s="55"/>
      <c r="G53" s="56">
        <f>IF(AND(B53&gt;1900,B53&lt;2199),ROUND(DATE(B53,4,1)/7+MOD(19*MOD(B53,19)-7,30)*0.14,0)*7-6,"")</f>
        <v>45025</v>
      </c>
      <c r="H53" s="138" t="str">
        <f ca="1">IF(COUNTIF(G$13:OFFSET(G53,-1,0),$G53)&gt;=1,$G53," - ")</f>
        <v xml:space="preserve"> - </v>
      </c>
      <c r="I53" s="138" t="str">
        <f ca="1">IF(COUNTIF(H$13:OFFSET(H53,-1,0),$G53)&gt;=1,$G53," - ")</f>
        <v xml:space="preserve"> - </v>
      </c>
      <c r="J53" s="138" t="str">
        <f ca="1">IF(COUNTIF(I$13:OFFSET(I53,-1,0),$G53)&gt;=1,$G53," - ")</f>
        <v xml:space="preserve"> - </v>
      </c>
      <c r="K53" s="138" t="str">
        <f ca="1">IF(COUNTIF(J$13:OFFSET(J53,-1,0),$G53)&gt;=1,$G53," - ")</f>
        <v xml:space="preserve"> - </v>
      </c>
      <c r="L53" s="138" t="str">
        <f ca="1">IF(COUNTIF(K$13:OFFSET(K53,-1,0),$G53)&gt;=1,$G53," - ")</f>
        <v xml:space="preserve"> - </v>
      </c>
    </row>
    <row r="54" spans="1:13" x14ac:dyDescent="0.2">
      <c r="A54" s="75" t="s">
        <v>96</v>
      </c>
      <c r="B54" s="59" t="s">
        <v>40</v>
      </c>
      <c r="C54" s="55"/>
      <c r="D54" s="55"/>
      <c r="E54" s="55"/>
      <c r="F54" s="55"/>
      <c r="G54" s="56">
        <f>G52+1</f>
        <v>44669</v>
      </c>
      <c r="H54" s="138">
        <f ca="1">IF(COUNTIF(G$13:OFFSET(G54,-1,0),$G54)&gt;=1,$G54," - ")</f>
        <v>44669</v>
      </c>
      <c r="I54" s="138" t="str">
        <f ca="1">IF(COUNTIF(H$13:OFFSET(H54,-1,0),$G54)&gt;=1,$G54," - ")</f>
        <v xml:space="preserve"> - </v>
      </c>
      <c r="J54" s="138" t="str">
        <f ca="1">IF(COUNTIF(I$13:OFFSET(I54,-1,0),$G54)&gt;=1,$G54," - ")</f>
        <v xml:space="preserve"> - </v>
      </c>
      <c r="K54" s="138" t="str">
        <f ca="1">IF(COUNTIF(J$13:OFFSET(J54,-1,0),$G54)&gt;=1,$G54," - ")</f>
        <v xml:space="preserve"> - </v>
      </c>
      <c r="L54" s="138" t="str">
        <f ca="1">IF(COUNTIF(K$13:OFFSET(K54,-1,0),$G54)&gt;=1,$G54," - ")</f>
        <v xml:space="preserve"> - </v>
      </c>
    </row>
    <row r="55" spans="1:13" x14ac:dyDescent="0.2">
      <c r="A55" s="75" t="s">
        <v>96</v>
      </c>
      <c r="B55" s="59" t="s">
        <v>40</v>
      </c>
      <c r="C55" s="55"/>
      <c r="D55" s="55"/>
      <c r="E55" s="55"/>
      <c r="F55" s="55"/>
      <c r="G55" s="56">
        <f>G53+1</f>
        <v>45026</v>
      </c>
      <c r="H55" s="138" t="str">
        <f ca="1">IF(COUNTIF(G$13:OFFSET(G55,-1,0),$G55)&gt;=1,$G55," - ")</f>
        <v xml:space="preserve"> - </v>
      </c>
      <c r="I55" s="138" t="str">
        <f ca="1">IF(COUNTIF(H$13:OFFSET(H55,-1,0),$G55)&gt;=1,$G55," - ")</f>
        <v xml:space="preserve"> - </v>
      </c>
      <c r="J55" s="138" t="str">
        <f ca="1">IF(COUNTIF(I$13:OFFSET(I55,-1,0),$G55)&gt;=1,$G55," - ")</f>
        <v xml:space="preserve"> - </v>
      </c>
      <c r="K55" s="138" t="str">
        <f ca="1">IF(COUNTIF(J$13:OFFSET(J55,-1,0),$G55)&gt;=1,$G55," - ")</f>
        <v xml:space="preserve"> - </v>
      </c>
      <c r="L55" s="138" t="str">
        <f ca="1">IF(COUNTIF(K$13:OFFSET(K55,-1,0),$G55)&gt;=1,$G55," - ")</f>
        <v xml:space="preserve"> - </v>
      </c>
    </row>
    <row r="56" spans="1:13" x14ac:dyDescent="0.2">
      <c r="A56" s="42" t="s">
        <v>39</v>
      </c>
      <c r="B56" s="59" t="s">
        <v>40</v>
      </c>
      <c r="C56" s="55"/>
      <c r="D56" s="55"/>
      <c r="E56" s="55"/>
      <c r="F56" s="55"/>
      <c r="G56" s="56">
        <f>G52-2</f>
        <v>44666</v>
      </c>
      <c r="H56" s="138" t="str">
        <f ca="1">IF(COUNTIF(G$13:OFFSET(G56,-1,0),$G56)&gt;=1,$G56," - ")</f>
        <v xml:space="preserve"> - </v>
      </c>
      <c r="I56" s="138" t="str">
        <f ca="1">IF(COUNTIF(H$13:OFFSET(H56,-1,0),$G56)&gt;=1,$G56," - ")</f>
        <v xml:space="preserve"> - </v>
      </c>
      <c r="J56" s="138" t="str">
        <f ca="1">IF(COUNTIF(I$13:OFFSET(I56,-1,0),$G56)&gt;=1,$G56," - ")</f>
        <v xml:space="preserve"> - </v>
      </c>
      <c r="K56" s="138" t="str">
        <f ca="1">IF(COUNTIF(J$13:OFFSET(J56,-1,0),$G56)&gt;=1,$G56," - ")</f>
        <v xml:space="preserve"> - </v>
      </c>
      <c r="L56" s="138" t="str">
        <f ca="1">IF(COUNTIF(K$13:OFFSET(K56,-1,0),$G56)&gt;=1,$G56," - ")</f>
        <v xml:space="preserve"> - </v>
      </c>
    </row>
    <row r="57" spans="1:13" x14ac:dyDescent="0.2">
      <c r="A57" s="42" t="s">
        <v>39</v>
      </c>
      <c r="B57" s="59" t="s">
        <v>40</v>
      </c>
      <c r="C57" s="55"/>
      <c r="D57" s="55"/>
      <c r="E57" s="55"/>
      <c r="F57" s="55"/>
      <c r="G57" s="56">
        <f>G53-2</f>
        <v>45023</v>
      </c>
      <c r="H57" s="138" t="str">
        <f ca="1">IF(COUNTIF(G$13:OFFSET(G57,-1,0),$G57)&gt;=1,$G57," - ")</f>
        <v xml:space="preserve"> - </v>
      </c>
      <c r="I57" s="138" t="str">
        <f ca="1">IF(COUNTIF(H$13:OFFSET(H57,-1,0),$G57)&gt;=1,$G57," - ")</f>
        <v xml:space="preserve"> - </v>
      </c>
      <c r="J57" s="138" t="str">
        <f ca="1">IF(COUNTIF(I$13:OFFSET(I57,-1,0),$G57)&gt;=1,$G57," - ")</f>
        <v xml:space="preserve"> - </v>
      </c>
      <c r="K57" s="138" t="str">
        <f ca="1">IF(COUNTIF(J$13:OFFSET(J57,-1,0),$G57)&gt;=1,$G57," - ")</f>
        <v xml:space="preserve"> - </v>
      </c>
      <c r="L57" s="138" t="str">
        <f ca="1">IF(COUNTIF(K$13:OFFSET(K57,-1,0),$G57)&gt;=1,$G57," - ")</f>
        <v xml:space="preserve"> - </v>
      </c>
    </row>
    <row r="58" spans="1:13" x14ac:dyDescent="0.2">
      <c r="A58" s="60" t="s">
        <v>41</v>
      </c>
      <c r="B58" s="59" t="s">
        <v>40</v>
      </c>
      <c r="C58" s="55"/>
      <c r="D58" s="55"/>
      <c r="E58" s="55"/>
      <c r="F58" s="55"/>
      <c r="G58" s="56">
        <f>G52+49</f>
        <v>44717</v>
      </c>
      <c r="H58" s="138" t="str">
        <f ca="1">IF(COUNTIF(G$13:OFFSET(G58,-1,0),$G58)&gt;=1,$G58," - ")</f>
        <v xml:space="preserve"> - </v>
      </c>
      <c r="I58" s="138" t="str">
        <f ca="1">IF(COUNTIF(H$13:OFFSET(H58,-1,0),$G58)&gt;=1,$G58," - ")</f>
        <v xml:space="preserve"> - </v>
      </c>
      <c r="J58" s="138" t="str">
        <f ca="1">IF(COUNTIF(I$13:OFFSET(I58,-1,0),$G58)&gt;=1,$G58," - ")</f>
        <v xml:space="preserve"> - </v>
      </c>
      <c r="K58" s="138" t="str">
        <f ca="1">IF(COUNTIF(J$13:OFFSET(J58,-1,0),$G58)&gt;=1,$G58," - ")</f>
        <v xml:space="preserve"> - </v>
      </c>
      <c r="L58" s="138" t="str">
        <f ca="1">IF(COUNTIF(K$13:OFFSET(K58,-1,0),$G58)&gt;=1,$G58," - ")</f>
        <v xml:space="preserve"> - </v>
      </c>
    </row>
    <row r="59" spans="1:13" x14ac:dyDescent="0.2">
      <c r="A59" s="60" t="s">
        <v>41</v>
      </c>
      <c r="B59" s="59" t="s">
        <v>40</v>
      </c>
      <c r="C59" s="55"/>
      <c r="D59" s="55"/>
      <c r="E59" s="55"/>
      <c r="F59" s="55"/>
      <c r="G59" s="56">
        <f>G53+49</f>
        <v>45074</v>
      </c>
      <c r="H59" s="138" t="str">
        <f ca="1">IF(COUNTIF(G$13:OFFSET(G59,-1,0),$G59)&gt;=1,$G59," - ")</f>
        <v xml:space="preserve"> - </v>
      </c>
      <c r="I59" s="138" t="str">
        <f ca="1">IF(COUNTIF(H$13:OFFSET(H59,-1,0),$G59)&gt;=1,$G59," - ")</f>
        <v xml:space="preserve"> - </v>
      </c>
      <c r="J59" s="138" t="str">
        <f ca="1">IF(COUNTIF(I$13:OFFSET(I59,-1,0),$G59)&gt;=1,$G59," - ")</f>
        <v xml:space="preserve"> - </v>
      </c>
      <c r="K59" s="138" t="str">
        <f ca="1">IF(COUNTIF(J$13:OFFSET(J59,-1,0),$G59)&gt;=1,$G59," - ")</f>
        <v xml:space="preserve"> - </v>
      </c>
      <c r="L59" s="138" t="str">
        <f ca="1">IF(COUNTIF(K$13:OFFSET(K59,-1,0),$G59)&gt;=1,$G59," - ")</f>
        <v xml:space="preserve"> - </v>
      </c>
    </row>
    <row r="60" spans="1:13" x14ac:dyDescent="0.2">
      <c r="A60" s="60" t="s">
        <v>42</v>
      </c>
      <c r="B60" s="59" t="s">
        <v>40</v>
      </c>
      <c r="C60" s="55"/>
      <c r="D60" s="55"/>
      <c r="E60" s="55"/>
      <c r="F60" s="55"/>
      <c r="G60" s="56">
        <f>G52-46</f>
        <v>44622</v>
      </c>
      <c r="H60" s="138" t="str">
        <f ca="1">IF(COUNTIF(G$13:OFFSET(G60,-1,0),$G60)&gt;=1,$G60," - ")</f>
        <v xml:space="preserve"> - </v>
      </c>
      <c r="I60" s="138" t="str">
        <f ca="1">IF(COUNTIF(H$13:OFFSET(H60,-1,0),$G60)&gt;=1,$G60," - ")</f>
        <v xml:space="preserve"> - </v>
      </c>
      <c r="J60" s="138" t="str">
        <f ca="1">IF(COUNTIF(I$13:OFFSET(I60,-1,0),$G60)&gt;=1,$G60," - ")</f>
        <v xml:space="preserve"> - </v>
      </c>
      <c r="K60" s="138" t="str">
        <f ca="1">IF(COUNTIF(J$13:OFFSET(J60,-1,0),$G60)&gt;=1,$G60," - ")</f>
        <v xml:space="preserve"> - </v>
      </c>
      <c r="L60" s="138" t="str">
        <f ca="1">IF(COUNTIF(K$13:OFFSET(K60,-1,0),$G60)&gt;=1,$G60," - ")</f>
        <v xml:space="preserve"> - </v>
      </c>
    </row>
    <row r="61" spans="1:13" x14ac:dyDescent="0.2">
      <c r="A61" s="60" t="s">
        <v>42</v>
      </c>
      <c r="B61" s="59" t="s">
        <v>40</v>
      </c>
      <c r="C61" s="55"/>
      <c r="D61" s="55"/>
      <c r="E61" s="55"/>
      <c r="F61" s="55"/>
      <c r="G61" s="56">
        <f>G53-46</f>
        <v>44979</v>
      </c>
      <c r="H61" s="138" t="str">
        <f ca="1">IF(COUNTIF(G$13:OFFSET(G61,-1,0),$G61)&gt;=1,$G61," - ")</f>
        <v xml:space="preserve"> - </v>
      </c>
      <c r="I61" s="138" t="str">
        <f ca="1">IF(COUNTIF(H$13:OFFSET(H61,-1,0),$G61)&gt;=1,$G61," - ")</f>
        <v xml:space="preserve"> - </v>
      </c>
      <c r="J61" s="138" t="str">
        <f ca="1">IF(COUNTIF(I$13:OFFSET(I61,-1,0),$G61)&gt;=1,$G61," - ")</f>
        <v xml:space="preserve"> - </v>
      </c>
      <c r="K61" s="138" t="str">
        <f ca="1">IF(COUNTIF(J$13:OFFSET(J61,-1,0),$G61)&gt;=1,$G61," - ")</f>
        <v xml:space="preserve"> - </v>
      </c>
      <c r="L61" s="138" t="str">
        <f ca="1">IF(COUNTIF(K$13:OFFSET(K61,-1,0),$G61)&gt;=1,$G61," - ")</f>
        <v xml:space="preserve"> - </v>
      </c>
    </row>
    <row r="62" spans="1:13" x14ac:dyDescent="0.2">
      <c r="A62" s="61" t="s">
        <v>43</v>
      </c>
      <c r="B62" s="59" t="s">
        <v>40</v>
      </c>
      <c r="C62" s="55"/>
      <c r="D62" s="55"/>
      <c r="E62" s="55"/>
      <c r="F62" s="55"/>
      <c r="G62" s="56">
        <f>G52-47</f>
        <v>44621</v>
      </c>
      <c r="H62" s="138" t="str">
        <f ca="1">IF(COUNTIF(G$13:OFFSET(G62,-1,0),$G62)&gt;=1,$G62," - ")</f>
        <v xml:space="preserve"> - </v>
      </c>
      <c r="I62" s="138" t="str">
        <f ca="1">IF(COUNTIF(H$13:OFFSET(H62,-1,0),$G62)&gt;=1,$G62," - ")</f>
        <v xml:space="preserve"> - </v>
      </c>
      <c r="J62" s="138" t="str">
        <f ca="1">IF(COUNTIF(I$13:OFFSET(I62,-1,0),$G62)&gt;=1,$G62," - ")</f>
        <v xml:space="preserve"> - </v>
      </c>
      <c r="K62" s="138" t="str">
        <f ca="1">IF(COUNTIF(J$13:OFFSET(J62,-1,0),$G62)&gt;=1,$G62," - ")</f>
        <v xml:space="preserve"> - </v>
      </c>
      <c r="L62" s="138" t="str">
        <f ca="1">IF(COUNTIF(K$13:OFFSET(K62,-1,0),$G62)&gt;=1,$G62," - ")</f>
        <v xml:space="preserve"> - </v>
      </c>
    </row>
    <row r="63" spans="1:13" x14ac:dyDescent="0.2">
      <c r="A63" s="61" t="s">
        <v>43</v>
      </c>
      <c r="B63" s="59" t="s">
        <v>40</v>
      </c>
      <c r="C63" s="55"/>
      <c r="D63" s="55"/>
      <c r="E63" s="55"/>
      <c r="F63" s="55"/>
      <c r="G63" s="56">
        <f>G53-47</f>
        <v>44978</v>
      </c>
      <c r="H63" s="138" t="str">
        <f ca="1">IF(COUNTIF(G$13:OFFSET(G63,-1,0),$G63)&gt;=1,$G63," - ")</f>
        <v xml:space="preserve"> - </v>
      </c>
      <c r="I63" s="138" t="str">
        <f ca="1">IF(COUNTIF(H$13:OFFSET(H63,-1,0),$G63)&gt;=1,$G63," - ")</f>
        <v xml:space="preserve"> - </v>
      </c>
      <c r="J63" s="138" t="str">
        <f ca="1">IF(COUNTIF(I$13:OFFSET(I63,-1,0),$G63)&gt;=1,$G63," - ")</f>
        <v xml:space="preserve"> - </v>
      </c>
      <c r="K63" s="138" t="str">
        <f ca="1">IF(COUNTIF(J$13:OFFSET(J63,-1,0),$G63)&gt;=1,$G63," - ")</f>
        <v xml:space="preserve"> - </v>
      </c>
      <c r="L63" s="138" t="str">
        <f ca="1">IF(COUNTIF(K$13:OFFSET(K63,-1,0),$G63)&gt;=1,$G63," - ")</f>
        <v xml:space="preserve"> - </v>
      </c>
    </row>
    <row r="64" spans="1:13" x14ac:dyDescent="0.2">
      <c r="A64" s="42" t="s">
        <v>44</v>
      </c>
      <c r="B64" s="55">
        <f>$B$10</f>
        <v>2022</v>
      </c>
      <c r="C64" s="55"/>
      <c r="D64" s="42"/>
      <c r="E64" s="55"/>
      <c r="F64" s="55"/>
      <c r="G64" s="56">
        <f>IF(AND(B64&gt;=2013,B64&lt;=2030),DATEVALUE(INDEX({"2013-07-09";"2014-06-28";"2015-06-18";"2016-06-06";"2017-05-27";"2018-05-16";"2019-05-06";"2020-04-24";"2021-04-13";"2022-04-03";"2023-03-23";"2024-03-11";"2025-03-01";"2026-02-18";"2027-02-08";"2028-01-28";"2029-01-16";"2030-01-06"},B64-2012)),"")</f>
        <v>44654</v>
      </c>
      <c r="H64" s="138" t="str">
        <f ca="1">IF(COUNTIF(G$13:OFFSET(G64,-1,0),$G64)&gt;=1,$G64," - ")</f>
        <v xml:space="preserve"> - </v>
      </c>
      <c r="I64" s="138" t="str">
        <f ca="1">IF(COUNTIF(H$13:OFFSET(H64,-1,0),$G64)&gt;=1,$G64," - ")</f>
        <v xml:space="preserve"> - </v>
      </c>
      <c r="J64" s="138" t="str">
        <f ca="1">IF(COUNTIF(I$13:OFFSET(I64,-1,0),$G64)&gt;=1,$G64," - ")</f>
        <v xml:space="preserve"> - </v>
      </c>
      <c r="K64" s="138" t="str">
        <f ca="1">IF(COUNTIF(J$13:OFFSET(J64,-1,0),$G64)&gt;=1,$G64," - ")</f>
        <v xml:space="preserve"> - </v>
      </c>
      <c r="L64" s="138" t="str">
        <f ca="1">IF(COUNTIF(K$13:OFFSET(K64,-1,0),$G64)&gt;=1,$G64," - ")</f>
        <v xml:space="preserve"> - </v>
      </c>
    </row>
    <row r="65" spans="1:13" x14ac:dyDescent="0.2">
      <c r="A65" s="42" t="s">
        <v>44</v>
      </c>
      <c r="B65" s="55">
        <f>B64+1</f>
        <v>2023</v>
      </c>
      <c r="C65" s="55"/>
      <c r="D65" s="42"/>
      <c r="E65" s="55"/>
      <c r="F65" s="55"/>
      <c r="G65" s="56">
        <f>IF(AND(B65&gt;=2013,B65&lt;=2030),DATEVALUE(INDEX({"2013-07-09";"2014-06-28";"2015-06-18";"2016-06-06";"2017-05-27";"2018-05-16";"2019-05-06";"2020-04-24";"2021-04-13";"2022-04-03";"2023-03-23";"2024-03-11";"2025-03-01";"2026-02-18";"2027-02-08";"2028-01-28";"2029-01-16";"2030-01-06"},B65-2012)),"")</f>
        <v>45008</v>
      </c>
      <c r="H65" s="138" t="str">
        <f ca="1">IF(COUNTIF(G$13:OFFSET(G65,-1,0),$G65)&gt;=1,$G65," - ")</f>
        <v xml:space="preserve"> - </v>
      </c>
      <c r="I65" s="138" t="str">
        <f ca="1">IF(COUNTIF(H$13:OFFSET(H65,-1,0),$G65)&gt;=1,$G65," - ")</f>
        <v xml:space="preserve"> - </v>
      </c>
      <c r="J65" s="138" t="str">
        <f ca="1">IF(COUNTIF(I$13:OFFSET(I65,-1,0),$G65)&gt;=1,$G65," - ")</f>
        <v xml:space="preserve"> - </v>
      </c>
      <c r="K65" s="138" t="str">
        <f ca="1">IF(COUNTIF(J$13:OFFSET(J65,-1,0),$G65)&gt;=1,$G65," - ")</f>
        <v xml:space="preserve"> - </v>
      </c>
      <c r="L65" s="138" t="str">
        <f ca="1">IF(COUNTIF(K$13:OFFSET(K65,-1,0),$G65)&gt;=1,$G65," - ")</f>
        <v xml:space="preserve"> - </v>
      </c>
    </row>
    <row r="66" spans="1:13" x14ac:dyDescent="0.2">
      <c r="A66" s="42" t="s">
        <v>45</v>
      </c>
      <c r="B66" s="59" t="s">
        <v>46</v>
      </c>
      <c r="C66" s="55"/>
      <c r="D66" s="42"/>
      <c r="E66" s="55"/>
      <c r="F66" s="55"/>
      <c r="G66" s="56">
        <f>IF(ISERROR(G64+30),"",G64+30)</f>
        <v>44684</v>
      </c>
      <c r="H66" s="138" t="str">
        <f ca="1">IF(COUNTIF(G$13:OFFSET(G66,-1,0),$G66)&gt;=1,$G66," - ")</f>
        <v xml:space="preserve"> - </v>
      </c>
      <c r="I66" s="138" t="str">
        <f ca="1">IF(COUNTIF(H$13:OFFSET(H66,-1,0),$G66)&gt;=1,$G66," - ")</f>
        <v xml:space="preserve"> - </v>
      </c>
      <c r="J66" s="138" t="str">
        <f ca="1">IF(COUNTIF(I$13:OFFSET(I66,-1,0),$G66)&gt;=1,$G66," - ")</f>
        <v xml:space="preserve"> - </v>
      </c>
      <c r="K66" s="138" t="str">
        <f ca="1">IF(COUNTIF(J$13:OFFSET(J66,-1,0),$G66)&gt;=1,$G66," - ")</f>
        <v xml:space="preserve"> - </v>
      </c>
      <c r="L66" s="138" t="str">
        <f ca="1">IF(COUNTIF(K$13:OFFSET(K66,-1,0),$G66)&gt;=1,$G66," - ")</f>
        <v xml:space="preserve"> - </v>
      </c>
    </row>
    <row r="67" spans="1:13" x14ac:dyDescent="0.2">
      <c r="A67" s="42" t="s">
        <v>45</v>
      </c>
      <c r="B67" s="59" t="s">
        <v>46</v>
      </c>
      <c r="C67" s="55"/>
      <c r="D67" s="42"/>
      <c r="E67" s="55"/>
      <c r="F67" s="55"/>
      <c r="G67" s="56">
        <f>IF(ISERROR(G65+30),"",G65+30)</f>
        <v>45038</v>
      </c>
      <c r="H67" s="138" t="str">
        <f ca="1">IF(COUNTIF(G$13:OFFSET(G67,-1,0),$G67)&gt;=1,$G67," - ")</f>
        <v xml:space="preserve"> - </v>
      </c>
      <c r="I67" s="138" t="str">
        <f ca="1">IF(COUNTIF(H$13:OFFSET(H67,-1,0),$G67)&gt;=1,$G67," - ")</f>
        <v xml:space="preserve"> - </v>
      </c>
      <c r="J67" s="138" t="str">
        <f ca="1">IF(COUNTIF(I$13:OFFSET(I67,-1,0),$G67)&gt;=1,$G67," - ")</f>
        <v xml:space="preserve"> - </v>
      </c>
      <c r="K67" s="138" t="str">
        <f ca="1">IF(COUNTIF(J$13:OFFSET(J67,-1,0),$G67)&gt;=1,$G67," - ")</f>
        <v xml:space="preserve"> - </v>
      </c>
      <c r="L67" s="138" t="str">
        <f ca="1">IF(COUNTIF(K$13:OFFSET(K67,-1,0),$G67)&gt;=1,$G67," - ")</f>
        <v xml:space="preserve"> - </v>
      </c>
    </row>
    <row r="68" spans="1:13" x14ac:dyDescent="0.2">
      <c r="A68" s="42" t="s">
        <v>47</v>
      </c>
      <c r="B68" s="55">
        <f>$B$10</f>
        <v>2022</v>
      </c>
      <c r="C68" s="55"/>
      <c r="D68" s="42"/>
      <c r="E68" s="55"/>
      <c r="F68" s="55"/>
      <c r="G68" s="56">
        <f>IF(AND(B68&gt;=2013,B68&lt;=2030),DATEVALUE(INDEX({"2013-09-05";"2014-09-25";"2015-09-14";"2016-10-03";"2017-09-21";"2018-09-10";"2019-09-30";"2020-09-19";"2021-09-07";"2022-09-26";"2023-09-16";"2024-10-03";"2025-09-23";"2026-09-12";"2027-10-02";"2028-09-21";"2029-09-10";"2030-09-28"},B68-2012)),"")</f>
        <v>44830</v>
      </c>
      <c r="H68" s="138" t="str">
        <f ca="1">IF(COUNTIF(G$13:OFFSET(G68,-1,0),$G68)&gt;=1,$G68," - ")</f>
        <v xml:space="preserve"> - </v>
      </c>
      <c r="I68" s="138" t="str">
        <f ca="1">IF(COUNTIF(H$13:OFFSET(H68,-1,0),$G68)&gt;=1,$G68," - ")</f>
        <v xml:space="preserve"> - </v>
      </c>
      <c r="J68" s="138" t="str">
        <f ca="1">IF(COUNTIF(I$13:OFFSET(I68,-1,0),$G68)&gt;=1,$G68," - ")</f>
        <v xml:space="preserve"> - </v>
      </c>
      <c r="K68" s="138" t="str">
        <f ca="1">IF(COUNTIF(J$13:OFFSET(J68,-1,0),$G68)&gt;=1,$G68," - ")</f>
        <v xml:space="preserve"> - </v>
      </c>
      <c r="L68" s="138" t="str">
        <f ca="1">IF(COUNTIF(K$13:OFFSET(K68,-1,0),$G68)&gt;=1,$G68," - ")</f>
        <v xml:space="preserve"> - </v>
      </c>
      <c r="M68" s="58"/>
    </row>
    <row r="69" spans="1:13" x14ac:dyDescent="0.2">
      <c r="A69" s="42" t="s">
        <v>47</v>
      </c>
      <c r="B69" s="55">
        <f>B68+1</f>
        <v>2023</v>
      </c>
      <c r="C69" s="55"/>
      <c r="D69" s="42"/>
      <c r="E69" s="55"/>
      <c r="F69" s="55"/>
      <c r="G69" s="56">
        <f>IF(AND(B69&gt;=2013,B69&lt;=2030),DATEVALUE(INDEX({"2013-09-05";"2014-09-25";"2015-09-14";"2016-10-03";"2017-09-21";"2018-09-10";"2019-09-30";"2020-09-19";"2021-09-07";"2022-09-26";"2023-09-16";"2024-10-03";"2025-09-23";"2026-09-12";"2027-10-02";"2028-09-21";"2029-09-10";"2030-09-28"},B69-2012)),"")</f>
        <v>45185</v>
      </c>
      <c r="H69" s="138" t="str">
        <f ca="1">IF(COUNTIF(G$13:OFFSET(G69,-1,0),$G69)&gt;=1,$G69," - ")</f>
        <v xml:space="preserve"> - </v>
      </c>
      <c r="I69" s="138" t="str">
        <f ca="1">IF(COUNTIF(H$13:OFFSET(H69,-1,0),$G69)&gt;=1,$G69," - ")</f>
        <v xml:space="preserve"> - </v>
      </c>
      <c r="J69" s="138" t="str">
        <f ca="1">IF(COUNTIF(I$13:OFFSET(I69,-1,0),$G69)&gt;=1,$G69," - ")</f>
        <v xml:space="preserve"> - </v>
      </c>
      <c r="K69" s="138" t="str">
        <f ca="1">IF(COUNTIF(J$13:OFFSET(J69,-1,0),$G69)&gt;=1,$G69," - ")</f>
        <v xml:space="preserve"> - </v>
      </c>
      <c r="L69" s="138" t="str">
        <f ca="1">IF(COUNTIF(K$13:OFFSET(K69,-1,0),$G69)&gt;=1,$G69," - ")</f>
        <v xml:space="preserve"> - </v>
      </c>
      <c r="M69" s="58"/>
    </row>
    <row r="70" spans="1:13" x14ac:dyDescent="0.2">
      <c r="A70" s="42" t="s">
        <v>48</v>
      </c>
      <c r="B70" s="59" t="s">
        <v>49</v>
      </c>
      <c r="C70" s="55"/>
      <c r="D70" s="42"/>
      <c r="E70" s="55"/>
      <c r="F70" s="55"/>
      <c r="G70" s="56">
        <f>IF(ISERROR(G68+9),"",G68+9)</f>
        <v>44839</v>
      </c>
      <c r="H70" s="138" t="str">
        <f ca="1">IF(COUNTIF(G$13:OFFSET(G70,-1,0),$G70)&gt;=1,$G70," - ")</f>
        <v xml:space="preserve"> - </v>
      </c>
      <c r="I70" s="138" t="str">
        <f ca="1">IF(COUNTIF(H$13:OFFSET(H70,-1,0),$G70)&gt;=1,$G70," - ")</f>
        <v xml:space="preserve"> - </v>
      </c>
      <c r="J70" s="138" t="str">
        <f ca="1">IF(COUNTIF(I$13:OFFSET(I70,-1,0),$G70)&gt;=1,$G70," - ")</f>
        <v xml:space="preserve"> - </v>
      </c>
      <c r="K70" s="138" t="str">
        <f ca="1">IF(COUNTIF(J$13:OFFSET(J70,-1,0),$G70)&gt;=1,$G70," - ")</f>
        <v xml:space="preserve"> - </v>
      </c>
      <c r="L70" s="138" t="str">
        <f ca="1">IF(COUNTIF(K$13:OFFSET(K70,-1,0),$G70)&gt;=1,$G70," - ")</f>
        <v xml:space="preserve"> - </v>
      </c>
    </row>
    <row r="71" spans="1:13" x14ac:dyDescent="0.2">
      <c r="A71" s="42" t="s">
        <v>48</v>
      </c>
      <c r="B71" s="59" t="s">
        <v>49</v>
      </c>
      <c r="C71" s="55"/>
      <c r="D71" s="42"/>
      <c r="E71" s="55"/>
      <c r="F71" s="55"/>
      <c r="G71" s="56">
        <f>IF(ISERROR(G69+9),"",G69+9)</f>
        <v>45194</v>
      </c>
      <c r="H71" s="138" t="str">
        <f ca="1">IF(COUNTIF(G$13:OFFSET(G71,-1,0),$G71)&gt;=1,$G71," - ")</f>
        <v xml:space="preserve"> - </v>
      </c>
      <c r="I71" s="138" t="str">
        <f ca="1">IF(COUNTIF(H$13:OFFSET(H71,-1,0),$G71)&gt;=1,$G71," - ")</f>
        <v xml:space="preserve"> - </v>
      </c>
      <c r="J71" s="138" t="str">
        <f ca="1">IF(COUNTIF(I$13:OFFSET(I71,-1,0),$G71)&gt;=1,$G71," - ")</f>
        <v xml:space="preserve"> - </v>
      </c>
      <c r="K71" s="138" t="str">
        <f ca="1">IF(COUNTIF(J$13:OFFSET(J71,-1,0),$G71)&gt;=1,$G71," - ")</f>
        <v xml:space="preserve"> - </v>
      </c>
      <c r="L71" s="138" t="str">
        <f ca="1">IF(COUNTIF(K$13:OFFSET(K71,-1,0),$G71)&gt;=1,$G71," - ")</f>
        <v xml:space="preserve"> - </v>
      </c>
    </row>
    <row r="72" spans="1:13" x14ac:dyDescent="0.2">
      <c r="A72" s="42" t="s">
        <v>50</v>
      </c>
      <c r="B72" s="59" t="s">
        <v>49</v>
      </c>
      <c r="C72" s="55"/>
      <c r="D72" s="42"/>
      <c r="E72" s="55"/>
      <c r="F72" s="55"/>
      <c r="G72" s="56">
        <f>IF(ISERROR(G68-163),"",G68-163)</f>
        <v>44667</v>
      </c>
      <c r="H72" s="138" t="str">
        <f ca="1">IF(COUNTIF(G$13:OFFSET(G72,-1,0),$G72)&gt;=1,$G72," - ")</f>
        <v xml:space="preserve"> - </v>
      </c>
      <c r="I72" s="138" t="str">
        <f ca="1">IF(COUNTIF(H$13:OFFSET(H72,-1,0),$G72)&gt;=1,$G72," - ")</f>
        <v xml:space="preserve"> - </v>
      </c>
      <c r="J72" s="138" t="str">
        <f ca="1">IF(COUNTIF(I$13:OFFSET(I72,-1,0),$G72)&gt;=1,$G72," - ")</f>
        <v xml:space="preserve"> - </v>
      </c>
      <c r="K72" s="138" t="str">
        <f ca="1">IF(COUNTIF(J$13:OFFSET(J72,-1,0),$G72)&gt;=1,$G72," - ")</f>
        <v xml:space="preserve"> - </v>
      </c>
      <c r="L72" s="138" t="str">
        <f ca="1">IF(COUNTIF(K$13:OFFSET(K72,-1,0),$G72)&gt;=1,$G72," - ")</f>
        <v xml:space="preserve"> - </v>
      </c>
    </row>
    <row r="73" spans="1:13" x14ac:dyDescent="0.2">
      <c r="A73" s="42" t="s">
        <v>50</v>
      </c>
      <c r="B73" s="59" t="s">
        <v>49</v>
      </c>
      <c r="C73" s="55"/>
      <c r="D73" s="42"/>
      <c r="E73" s="55"/>
      <c r="F73" s="55"/>
      <c r="G73" s="56">
        <f>IF(ISERROR(G69-163),"",G69-163)</f>
        <v>45022</v>
      </c>
      <c r="H73" s="138" t="str">
        <f ca="1">IF(COUNTIF(G$13:OFFSET(G73,-1,0),$G73)&gt;=1,$G73," - ")</f>
        <v xml:space="preserve"> - </v>
      </c>
      <c r="I73" s="138" t="str">
        <f ca="1">IF(COUNTIF(H$13:OFFSET(H73,-1,0),$G73)&gt;=1,$G73," - ")</f>
        <v xml:space="preserve"> - </v>
      </c>
      <c r="J73" s="138" t="str">
        <f ca="1">IF(COUNTIF(I$13:OFFSET(I73,-1,0),$G73)&gt;=1,$G73," - ")</f>
        <v xml:space="preserve"> - </v>
      </c>
      <c r="K73" s="138" t="str">
        <f ca="1">IF(COUNTIF(J$13:OFFSET(J73,-1,0),$G73)&gt;=1,$G73," - ")</f>
        <v xml:space="preserve"> - </v>
      </c>
      <c r="L73" s="138" t="str">
        <f ca="1">IF(COUNTIF(K$13:OFFSET(K73,-1,0),$G73)&gt;=1,$G73," - ")</f>
        <v xml:space="preserve"> - </v>
      </c>
    </row>
    <row r="74" spans="1:13" x14ac:dyDescent="0.2">
      <c r="A74" s="42" t="s">
        <v>51</v>
      </c>
      <c r="B74" s="55">
        <f>$B$10</f>
        <v>2022</v>
      </c>
      <c r="C74" s="55"/>
      <c r="D74" s="42"/>
      <c r="E74" s="55"/>
      <c r="F74" s="55"/>
      <c r="G74" s="56">
        <f>IF(AND(B74&gt;=2013,B74&lt;=2030),DATEVALUE(INDEX({"2013-11-27";"2014-12-16";"2015-12-06";"2016-12-24";"2017-12-12";"2018-12-02";"2019-12-22";"2020-12-10";"2021-11-28";"2022-12-18";"2023-12-07";"2024-12-25";"2025-12-14";"2026-12-04";"2027-12-24";"2028-12-12";"2029-12-01";"2030-12-20"},B74-2012)),"")</f>
        <v>44913</v>
      </c>
      <c r="H74" s="138" t="str">
        <f ca="1">IF(COUNTIF(G$13:OFFSET(G74,-1,0),$G74)&gt;=1,$G74," - ")</f>
        <v xml:space="preserve"> - </v>
      </c>
      <c r="I74" s="138" t="str">
        <f ca="1">IF(COUNTIF(H$13:OFFSET(H74,-1,0),$G74)&gt;=1,$G74," - ")</f>
        <v xml:space="preserve"> - </v>
      </c>
      <c r="J74" s="138" t="str">
        <f ca="1">IF(COUNTIF(I$13:OFFSET(I74,-1,0),$G74)&gt;=1,$G74," - ")</f>
        <v xml:space="preserve"> - </v>
      </c>
      <c r="K74" s="138" t="str">
        <f ca="1">IF(COUNTIF(J$13:OFFSET(J74,-1,0),$G74)&gt;=1,$G74," - ")</f>
        <v xml:space="preserve"> - </v>
      </c>
      <c r="L74" s="138" t="str">
        <f ca="1">IF(COUNTIF(K$13:OFFSET(K74,-1,0),$G74)&gt;=1,$G74," - ")</f>
        <v xml:space="preserve"> - </v>
      </c>
    </row>
    <row r="75" spans="1:13" x14ac:dyDescent="0.2">
      <c r="A75" s="42" t="s">
        <v>51</v>
      </c>
      <c r="B75" s="55">
        <f>B74+1</f>
        <v>2023</v>
      </c>
      <c r="C75" s="55"/>
      <c r="D75" s="42"/>
      <c r="E75" s="55"/>
      <c r="F75" s="55"/>
      <c r="G75" s="56">
        <f>IF(AND(B75&gt;=2013,B75&lt;=2030),DATEVALUE(INDEX({"2013-11-27";"2014-12-16";"2015-12-06";"2016-12-24";"2017-12-12";"2018-12-02";"2019-12-22";"2020-12-10";"2021-11-28";"2022-12-18";"2023-12-07";"2024-12-25";"2025-12-14";"2026-12-04";"2027-12-24";"2028-12-12";"2029-12-01";"2030-12-20"},B75-2012)),"")</f>
        <v>45267</v>
      </c>
      <c r="H75" s="138" t="str">
        <f ca="1">IF(COUNTIF(G$13:OFFSET(G75,-1,0),$G75)&gt;=1,$G75," - ")</f>
        <v xml:space="preserve"> - </v>
      </c>
      <c r="I75" s="138" t="str">
        <f ca="1">IF(COUNTIF(H$13:OFFSET(H75,-1,0),$G75)&gt;=1,$G75," - ")</f>
        <v xml:space="preserve"> - </v>
      </c>
      <c r="J75" s="138" t="str">
        <f ca="1">IF(COUNTIF(I$13:OFFSET(I75,-1,0),$G75)&gt;=1,$G75," - ")</f>
        <v xml:space="preserve"> - </v>
      </c>
      <c r="K75" s="138" t="str">
        <f ca="1">IF(COUNTIF(J$13:OFFSET(J75,-1,0),$G75)&gt;=1,$G75," - ")</f>
        <v xml:space="preserve"> - </v>
      </c>
      <c r="L75" s="138" t="str">
        <f ca="1">IF(COUNTIF(K$13:OFFSET(K75,-1,0),$G75)&gt;=1,$G75," - ")</f>
        <v xml:space="preserve"> - </v>
      </c>
    </row>
    <row r="76" spans="1:13" x14ac:dyDescent="0.2">
      <c r="A76" s="75" t="s">
        <v>52</v>
      </c>
      <c r="B76" s="55">
        <f>$B$10</f>
        <v>2022</v>
      </c>
      <c r="C76" s="55"/>
      <c r="D76" s="42"/>
      <c r="E76" s="55"/>
      <c r="F76" s="55"/>
      <c r="G76" s="56">
        <f>DATE(B76,5,24)-MOD(WEEKDAY(DATE(B76,5,24),1)-2,7)</f>
        <v>44704</v>
      </c>
      <c r="H76" s="138" t="str">
        <f ca="1">IF(COUNTIF(G$13:OFFSET(G76,-1,0),$G76)&gt;=1,$G76," - ")</f>
        <v xml:space="preserve"> - </v>
      </c>
      <c r="I76" s="138" t="str">
        <f ca="1">IF(COUNTIF(H$13:OFFSET(H76,-1,0),$G76)&gt;=1,$G76," - ")</f>
        <v xml:space="preserve"> - </v>
      </c>
      <c r="J76" s="138" t="str">
        <f ca="1">IF(COUNTIF(I$13:OFFSET(I76,-1,0),$G76)&gt;=1,$G76," - ")</f>
        <v xml:space="preserve"> - </v>
      </c>
      <c r="K76" s="138" t="str">
        <f ca="1">IF(COUNTIF(J$13:OFFSET(J76,-1,0),$G76)&gt;=1,$G76," - ")</f>
        <v xml:space="preserve"> - </v>
      </c>
      <c r="L76" s="138" t="str">
        <f ca="1">IF(COUNTIF(K$13:OFFSET(K76,-1,0),$G76)&gt;=1,$G76," - ")</f>
        <v xml:space="preserve"> - </v>
      </c>
      <c r="M76" s="58"/>
    </row>
    <row r="77" spans="1:13" x14ac:dyDescent="0.2">
      <c r="A77" s="75" t="s">
        <v>52</v>
      </c>
      <c r="B77" s="55">
        <f>B76+1</f>
        <v>2023</v>
      </c>
      <c r="C77" s="55"/>
      <c r="D77" s="42"/>
      <c r="E77" s="55"/>
      <c r="F77" s="55"/>
      <c r="G77" s="56">
        <f>DATE(B77,5,24)-MOD(WEEKDAY(DATE(B77,5,24),1)-2,7)</f>
        <v>45068</v>
      </c>
      <c r="H77" s="138" t="str">
        <f ca="1">IF(COUNTIF(G$13:OFFSET(G77,-1,0),$G77)&gt;=1,$G77," - ")</f>
        <v xml:space="preserve"> - </v>
      </c>
      <c r="I77" s="138" t="str">
        <f ca="1">IF(COUNTIF(H$13:OFFSET(H77,-1,0),$G77)&gt;=1,$G77," - ")</f>
        <v xml:space="preserve"> - </v>
      </c>
      <c r="J77" s="138" t="str">
        <f ca="1">IF(COUNTIF(I$13:OFFSET(I77,-1,0),$G77)&gt;=1,$G77," - ")</f>
        <v xml:space="preserve"> - </v>
      </c>
      <c r="K77" s="138" t="str">
        <f ca="1">IF(COUNTIF(J$13:OFFSET(J77,-1,0),$G77)&gt;=1,$G77," - ")</f>
        <v xml:space="preserve"> - </v>
      </c>
      <c r="L77" s="138" t="str">
        <f ca="1">IF(COUNTIF(K$13:OFFSET(K77,-1,0),$G77)&gt;=1,$G77," - ")</f>
        <v xml:space="preserve"> - </v>
      </c>
      <c r="M77" s="58"/>
    </row>
    <row r="78" spans="1:13" x14ac:dyDescent="0.2">
      <c r="A78" s="42" t="s">
        <v>132</v>
      </c>
      <c r="B78" s="55">
        <f>$B$10</f>
        <v>2022</v>
      </c>
      <c r="C78" s="55"/>
      <c r="D78" s="55"/>
      <c r="E78" s="55"/>
      <c r="F78" s="55"/>
      <c r="G78" s="56">
        <f>ROUNDDOWN((DATE(2000,3,20)+TIME(7,29,0))+(B78-2000)*365.24238,0)</f>
        <v>44640</v>
      </c>
      <c r="H78" s="138" t="str">
        <f ca="1">IF(COUNTIF(G$13:OFFSET(G78,-1,0),$G78)&gt;=1,$G78," - ")</f>
        <v xml:space="preserve"> - </v>
      </c>
      <c r="I78" s="138" t="str">
        <f ca="1">IF(COUNTIF(H$13:OFFSET(H78,-1,0),$G78)&gt;=1,$G78," - ")</f>
        <v xml:space="preserve"> - </v>
      </c>
      <c r="J78" s="138" t="str">
        <f ca="1">IF(COUNTIF(I$13:OFFSET(I78,-1,0),$G78)&gt;=1,$G78," - ")</f>
        <v xml:space="preserve"> - </v>
      </c>
      <c r="K78" s="138" t="str">
        <f ca="1">IF(COUNTIF(J$13:OFFSET(J78,-1,0),$G78)&gt;=1,$G78," - ")</f>
        <v xml:space="preserve"> - </v>
      </c>
      <c r="L78" s="138" t="str">
        <f ca="1">IF(COUNTIF(K$13:OFFSET(K78,-1,0),$G78)&gt;=1,$G78," - ")</f>
        <v xml:space="preserve"> - </v>
      </c>
    </row>
    <row r="79" spans="1:13" x14ac:dyDescent="0.2">
      <c r="A79" s="42" t="s">
        <v>132</v>
      </c>
      <c r="B79" s="55">
        <f>B78+1</f>
        <v>2023</v>
      </c>
      <c r="C79" s="55"/>
      <c r="D79" s="55"/>
      <c r="E79" s="55"/>
      <c r="F79" s="55"/>
      <c r="G79" s="56">
        <f>ROUNDDOWN((DATE(2000,3,20)+TIME(7,29,0))+(B79-2000)*365.24238,0)</f>
        <v>45005</v>
      </c>
      <c r="H79" s="138" t="str">
        <f ca="1">IF(COUNTIF(G$13:OFFSET(G79,-1,0),$G79)&gt;=1,$G79," - ")</f>
        <v xml:space="preserve"> - </v>
      </c>
      <c r="I79" s="138" t="str">
        <f ca="1">IF(COUNTIF(H$13:OFFSET(H79,-1,0),$G79)&gt;=1,$G79," - ")</f>
        <v xml:space="preserve"> - </v>
      </c>
      <c r="J79" s="138" t="str">
        <f ca="1">IF(COUNTIF(I$13:OFFSET(I79,-1,0),$G79)&gt;=1,$G79," - ")</f>
        <v xml:space="preserve"> - </v>
      </c>
      <c r="K79" s="138" t="str">
        <f ca="1">IF(COUNTIF(J$13:OFFSET(J79,-1,0),$G79)&gt;=1,$G79," - ")</f>
        <v xml:space="preserve"> - </v>
      </c>
      <c r="L79" s="138" t="str">
        <f ca="1">IF(COUNTIF(K$13:OFFSET(K79,-1,0),$G79)&gt;=1,$G79," - ")</f>
        <v xml:space="preserve"> - </v>
      </c>
    </row>
    <row r="80" spans="1:13" x14ac:dyDescent="0.2">
      <c r="A80" s="42" t="s">
        <v>133</v>
      </c>
      <c r="B80" s="55">
        <f>$B$10</f>
        <v>2022</v>
      </c>
      <c r="C80" s="55"/>
      <c r="D80" s="55"/>
      <c r="E80" s="55"/>
      <c r="F80" s="55"/>
      <c r="G80" s="56">
        <f>ROUNDDOWN((DATE(2000,6,21)+TIME(1,36,0))+(B80-2000)*365.24163,0)</f>
        <v>44733</v>
      </c>
      <c r="H80" s="138" t="str">
        <f ca="1">IF(COUNTIF(G$13:OFFSET(G80,-1,0),$G80)&gt;=1,$G80," - ")</f>
        <v xml:space="preserve"> - </v>
      </c>
      <c r="I80" s="138" t="str">
        <f ca="1">IF(COUNTIF(H$13:OFFSET(H80,-1,0),$G80)&gt;=1,$G80," - ")</f>
        <v xml:space="preserve"> - </v>
      </c>
      <c r="J80" s="138" t="str">
        <f ca="1">IF(COUNTIF(I$13:OFFSET(I80,-1,0),$G80)&gt;=1,$G80," - ")</f>
        <v xml:space="preserve"> - </v>
      </c>
      <c r="K80" s="138" t="str">
        <f ca="1">IF(COUNTIF(J$13:OFFSET(J80,-1,0),$G80)&gt;=1,$G80," - ")</f>
        <v xml:space="preserve"> - </v>
      </c>
      <c r="L80" s="138" t="str">
        <f ca="1">IF(COUNTIF(K$13:OFFSET(K80,-1,0),$G80)&gt;=1,$G80," - ")</f>
        <v xml:space="preserve"> - </v>
      </c>
    </row>
    <row r="81" spans="1:12" x14ac:dyDescent="0.2">
      <c r="A81" s="135" t="s">
        <v>133</v>
      </c>
      <c r="B81" s="55">
        <f>B80+1</f>
        <v>2023</v>
      </c>
      <c r="C81" s="55"/>
      <c r="D81" s="55"/>
      <c r="E81" s="55"/>
      <c r="F81" s="55"/>
      <c r="G81" s="56">
        <f>ROUNDDOWN((DATE(2000,6,21)+TIME(1,36,0))+(B81-2000)*365.24163,0)</f>
        <v>45098</v>
      </c>
      <c r="H81" s="138" t="str">
        <f ca="1">IF(COUNTIF(G$13:OFFSET(G81,-1,0),$G81)&gt;=1,$G81," - ")</f>
        <v xml:space="preserve"> - </v>
      </c>
      <c r="I81" s="138" t="str">
        <f ca="1">IF(COUNTIF(H$13:OFFSET(H81,-1,0),$G81)&gt;=1,$G81," - ")</f>
        <v xml:space="preserve"> - </v>
      </c>
      <c r="J81" s="138" t="str">
        <f ca="1">IF(COUNTIF(I$13:OFFSET(I81,-1,0),$G81)&gt;=1,$G81," - ")</f>
        <v xml:space="preserve"> - </v>
      </c>
      <c r="K81" s="138" t="str">
        <f ca="1">IF(COUNTIF(J$13:OFFSET(J81,-1,0),$G81)&gt;=1,$G81," - ")</f>
        <v xml:space="preserve"> - </v>
      </c>
      <c r="L81" s="138" t="str">
        <f ca="1">IF(COUNTIF(K$13:OFFSET(K81,-1,0),$G81)&gt;=1,$G81," - ")</f>
        <v xml:space="preserve"> - </v>
      </c>
    </row>
    <row r="82" spans="1:12" x14ac:dyDescent="0.2">
      <c r="A82" s="42" t="s">
        <v>134</v>
      </c>
      <c r="B82" s="55">
        <f>$B$10</f>
        <v>2022</v>
      </c>
      <c r="C82" s="55"/>
      <c r="D82" s="55"/>
      <c r="E82" s="55"/>
      <c r="F82" s="55"/>
      <c r="G82" s="56">
        <f>ROUNDDOWN((DATE(2000,9,22)+TIME(17,17,0))+(B82-2000)*365.24205,0)</f>
        <v>44827</v>
      </c>
      <c r="H82" s="138" t="str">
        <f ca="1">IF(COUNTIF(G$13:OFFSET(G82,-1,0),$G82)&gt;=1,$G82," - ")</f>
        <v xml:space="preserve"> - </v>
      </c>
      <c r="I82" s="138" t="str">
        <f ca="1">IF(COUNTIF(H$13:OFFSET(H82,-1,0),$G82)&gt;=1,$G82," - ")</f>
        <v xml:space="preserve"> - </v>
      </c>
      <c r="J82" s="138" t="str">
        <f ca="1">IF(COUNTIF(I$13:OFFSET(I82,-1,0),$G82)&gt;=1,$G82," - ")</f>
        <v xml:space="preserve"> - </v>
      </c>
      <c r="K82" s="138" t="str">
        <f ca="1">IF(COUNTIF(J$13:OFFSET(J82,-1,0),$G82)&gt;=1,$G82," - ")</f>
        <v xml:space="preserve"> - </v>
      </c>
      <c r="L82" s="138" t="str">
        <f ca="1">IF(COUNTIF(K$13:OFFSET(K82,-1,0),$G82)&gt;=1,$G82," - ")</f>
        <v xml:space="preserve"> - </v>
      </c>
    </row>
    <row r="83" spans="1:12" x14ac:dyDescent="0.2">
      <c r="A83" s="135" t="s">
        <v>134</v>
      </c>
      <c r="B83" s="55">
        <f>B82+1</f>
        <v>2023</v>
      </c>
      <c r="C83" s="55"/>
      <c r="D83" s="55"/>
      <c r="E83" s="55"/>
      <c r="F83" s="55"/>
      <c r="G83" s="56">
        <f>ROUNDDOWN((DATE(2000,9,22)+TIME(17,17,0))+(B83-2000)*365.24205,0)</f>
        <v>45192</v>
      </c>
      <c r="H83" s="138" t="str">
        <f ca="1">IF(COUNTIF(G$13:OFFSET(G83,-1,0),$G83)&gt;=1,$G83," - ")</f>
        <v xml:space="preserve"> - </v>
      </c>
      <c r="I83" s="138" t="str">
        <f ca="1">IF(COUNTIF(H$13:OFFSET(H83,-1,0),$G83)&gt;=1,$G83," - ")</f>
        <v xml:space="preserve"> - </v>
      </c>
      <c r="J83" s="138" t="str">
        <f ca="1">IF(COUNTIF(I$13:OFFSET(I83,-1,0),$G83)&gt;=1,$G83," - ")</f>
        <v xml:space="preserve"> - </v>
      </c>
      <c r="K83" s="138" t="str">
        <f ca="1">IF(COUNTIF(J$13:OFFSET(J83,-1,0),$G83)&gt;=1,$G83," - ")</f>
        <v xml:space="preserve"> - </v>
      </c>
      <c r="L83" s="138" t="str">
        <f ca="1">IF(COUNTIF(K$13:OFFSET(K83,-1,0),$G83)&gt;=1,$G83," - ")</f>
        <v xml:space="preserve"> - </v>
      </c>
    </row>
    <row r="84" spans="1:12" x14ac:dyDescent="0.2">
      <c r="A84" s="42" t="s">
        <v>135</v>
      </c>
      <c r="B84" s="55">
        <f>$B$10</f>
        <v>2022</v>
      </c>
      <c r="C84" s="55"/>
      <c r="D84" s="55"/>
      <c r="E84" s="55"/>
      <c r="F84" s="55"/>
      <c r="G84" s="56">
        <f>ROUNDDOWN((DATE(2000,12,21)+TIME(13,30,0))+(B84-2000)*365.242743,0)</f>
        <v>44916</v>
      </c>
      <c r="H84" s="138" t="str">
        <f ca="1">IF(COUNTIF(G$13:OFFSET(G84,-1,0),$G84)&gt;=1,$G84," - ")</f>
        <v xml:space="preserve"> - </v>
      </c>
      <c r="I84" s="138" t="str">
        <f ca="1">IF(COUNTIF(H$13:OFFSET(H84,-1,0),$G84)&gt;=1,$G84," - ")</f>
        <v xml:space="preserve"> - </v>
      </c>
      <c r="J84" s="138" t="str">
        <f ca="1">IF(COUNTIF(I$13:OFFSET(I84,-1,0),$G84)&gt;=1,$G84," - ")</f>
        <v xml:space="preserve"> - </v>
      </c>
      <c r="K84" s="138" t="str">
        <f ca="1">IF(COUNTIF(J$13:OFFSET(J84,-1,0),$G84)&gt;=1,$G84," - ")</f>
        <v xml:space="preserve"> - </v>
      </c>
      <c r="L84" s="138" t="str">
        <f ca="1">IF(COUNTIF(K$13:OFFSET(K84,-1,0),$G84)&gt;=1,$G84," - ")</f>
        <v xml:space="preserve"> - </v>
      </c>
    </row>
    <row r="85" spans="1:12" x14ac:dyDescent="0.2">
      <c r="A85" s="135" t="s">
        <v>135</v>
      </c>
      <c r="B85" s="55">
        <f>B84+1</f>
        <v>2023</v>
      </c>
      <c r="C85" s="55"/>
      <c r="D85" s="55"/>
      <c r="E85" s="55"/>
      <c r="F85" s="55"/>
      <c r="G85" s="56">
        <f>ROUNDDOWN((DATE(2000,12,21)+TIME(13,30,0))+(B85-2000)*365.242743,0)</f>
        <v>45282</v>
      </c>
      <c r="H85" s="138" t="str">
        <f ca="1">IF(COUNTIF(G$13:OFFSET(G85,-1,0),$G85)&gt;=1,$G85," - ")</f>
        <v xml:space="preserve"> - </v>
      </c>
      <c r="I85" s="138" t="str">
        <f ca="1">IF(COUNTIF(H$13:OFFSET(H85,-1,0),$G85)&gt;=1,$G85," - ")</f>
        <v xml:space="preserve"> - </v>
      </c>
      <c r="J85" s="138" t="str">
        <f ca="1">IF(COUNTIF(I$13:OFFSET(I85,-1,0),$G85)&gt;=1,$G85," - ")</f>
        <v xml:space="preserve"> - </v>
      </c>
      <c r="K85" s="138" t="str">
        <f ca="1">IF(COUNTIF(J$13:OFFSET(J85,-1,0),$G85)&gt;=1,$G85," - ")</f>
        <v xml:space="preserve"> - </v>
      </c>
      <c r="L85" s="138" t="str">
        <f ca="1">IF(COUNTIF(K$13:OFFSET(K85,-1,0),$G85)&gt;=1,$G85," - ")</f>
        <v xml:space="preserve"> - </v>
      </c>
    </row>
    <row r="86" spans="1:12" x14ac:dyDescent="0.2">
      <c r="A86" s="42"/>
      <c r="B86" s="42"/>
      <c r="C86" s="42"/>
      <c r="D86" s="42"/>
      <c r="E86" s="42"/>
      <c r="F86" s="42"/>
      <c r="G86" s="62"/>
      <c r="H86" s="62"/>
      <c r="I86" s="62"/>
      <c r="J86" s="62"/>
      <c r="K86" s="62"/>
      <c r="L86" s="62"/>
    </row>
    <row r="87" spans="1:12" s="51" customFormat="1" ht="18" customHeight="1" x14ac:dyDescent="0.2">
      <c r="A87" s="47" t="s">
        <v>56</v>
      </c>
      <c r="B87" s="48"/>
      <c r="C87" s="48"/>
      <c r="D87" s="48"/>
      <c r="E87" s="49"/>
      <c r="F87" s="49"/>
      <c r="G87" s="50"/>
      <c r="H87" s="50"/>
      <c r="I87" s="50"/>
      <c r="J87" s="50"/>
      <c r="K87" s="50"/>
      <c r="L87" s="50"/>
    </row>
    <row r="88" spans="1:12" ht="18" customHeight="1" x14ac:dyDescent="0.2">
      <c r="A88" s="52" t="s">
        <v>13</v>
      </c>
      <c r="B88" s="53" t="s">
        <v>14</v>
      </c>
      <c r="C88" s="53" t="s">
        <v>15</v>
      </c>
      <c r="D88" s="53" t="s">
        <v>16</v>
      </c>
      <c r="E88" s="53"/>
      <c r="F88" s="53"/>
      <c r="G88" s="54" t="s">
        <v>19</v>
      </c>
      <c r="H88" s="54" t="str">
        <f>H$13</f>
        <v>2nd Event</v>
      </c>
      <c r="I88" s="54" t="str">
        <f t="shared" ref="I88:L88" si="2">I$13</f>
        <v>3rd Event</v>
      </c>
      <c r="J88" s="54" t="str">
        <f t="shared" si="2"/>
        <v>4th Event</v>
      </c>
      <c r="K88" s="54" t="str">
        <f t="shared" si="2"/>
        <v>5th Event</v>
      </c>
      <c r="L88" s="54" t="str">
        <f t="shared" si="2"/>
        <v>6th Event</v>
      </c>
    </row>
    <row r="89" spans="1:12" x14ac:dyDescent="0.2">
      <c r="A89" s="42" t="s">
        <v>57</v>
      </c>
      <c r="B89" s="55">
        <f>$B$10</f>
        <v>2022</v>
      </c>
      <c r="C89" s="55">
        <v>1</v>
      </c>
      <c r="D89" s="55">
        <v>1</v>
      </c>
      <c r="E89" s="55"/>
      <c r="F89" s="55"/>
      <c r="G89" s="57">
        <f>DATE(B89,C89,D89)</f>
        <v>44562</v>
      </c>
      <c r="H89" s="138" t="str">
        <f ca="1">IF(COUNTIF(G$13:OFFSET(G89,-1,0),$G89)&gt;=1,$G89," - ")</f>
        <v xml:space="preserve"> - </v>
      </c>
      <c r="I89" s="138" t="str">
        <f ca="1">IF(COUNTIF(H$13:OFFSET(H89,-1,0),$G89)&gt;=1,$G89," - ")</f>
        <v xml:space="preserve"> - </v>
      </c>
      <c r="J89" s="138" t="str">
        <f ca="1">IF(COUNTIF(I$13:OFFSET(I89,-1,0),$G89)&gt;=1,$G89," - ")</f>
        <v xml:space="preserve"> - </v>
      </c>
      <c r="K89" s="138" t="str">
        <f ca="1">IF(COUNTIF(J$13:OFFSET(J89,-1,0),$G89)&gt;=1,$G89," - ")</f>
        <v xml:space="preserve"> - </v>
      </c>
      <c r="L89" s="138" t="str">
        <f ca="1">IF(COUNTIF(K$13:OFFSET(K89,-1,0),$G89)&gt;=1,$G89," - ")</f>
        <v xml:space="preserve"> - </v>
      </c>
    </row>
    <row r="90" spans="1:12" x14ac:dyDescent="0.2">
      <c r="A90" s="42" t="s">
        <v>57</v>
      </c>
      <c r="B90" s="55">
        <f>$B$10+1</f>
        <v>2023</v>
      </c>
      <c r="C90" s="55">
        <v>1</v>
      </c>
      <c r="D90" s="55">
        <v>1</v>
      </c>
      <c r="E90" s="55"/>
      <c r="F90" s="55"/>
      <c r="G90" s="57">
        <f>DATE(B90,C90,D90)</f>
        <v>44927</v>
      </c>
      <c r="H90" s="138" t="str">
        <f ca="1">IF(COUNTIF(G$13:OFFSET(G90,-1,0),$G90)&gt;=1,$G90," - ")</f>
        <v xml:space="preserve"> - </v>
      </c>
      <c r="I90" s="138" t="str">
        <f ca="1">IF(COUNTIF(H$13:OFFSET(H90,-1,0),$G90)&gt;=1,$G90," - ")</f>
        <v xml:space="preserve"> - </v>
      </c>
      <c r="J90" s="138" t="str">
        <f ca="1">IF(COUNTIF(I$13:OFFSET(I90,-1,0),$G90)&gt;=1,$G90," - ")</f>
        <v xml:space="preserve"> - </v>
      </c>
      <c r="K90" s="138" t="str">
        <f ca="1">IF(COUNTIF(J$13:OFFSET(J90,-1,0),$G90)&gt;=1,$G90," - ")</f>
        <v xml:space="preserve"> - </v>
      </c>
      <c r="L90" s="138" t="str">
        <f ca="1">IF(COUNTIF(K$13:OFFSET(K90,-1,0),$G90)&gt;=1,$G90," - ")</f>
        <v xml:space="preserve"> - </v>
      </c>
    </row>
    <row r="91" spans="1:12" x14ac:dyDescent="0.2">
      <c r="A91" s="42" t="s">
        <v>58</v>
      </c>
      <c r="B91" s="55">
        <f>$B$10</f>
        <v>2022</v>
      </c>
      <c r="C91" s="55">
        <v>2</v>
      </c>
      <c r="D91" s="55">
        <v>2</v>
      </c>
      <c r="E91" s="55"/>
      <c r="F91" s="55"/>
      <c r="G91" s="57">
        <f t="shared" ref="G91:G136" si="3">DATE(B91,C91,D91)</f>
        <v>44594</v>
      </c>
      <c r="H91" s="138" t="str">
        <f ca="1">IF(COUNTIF(G$13:OFFSET(G91,-1,0),$G91)&gt;=1,$G91," - ")</f>
        <v xml:space="preserve"> - </v>
      </c>
      <c r="I91" s="138" t="str">
        <f ca="1">IF(COUNTIF(H$13:OFFSET(H91,-1,0),$G91)&gt;=1,$G91," - ")</f>
        <v xml:space="preserve"> - </v>
      </c>
      <c r="J91" s="138" t="str">
        <f ca="1">IF(COUNTIF(I$13:OFFSET(I91,-1,0),$G91)&gt;=1,$G91," - ")</f>
        <v xml:space="preserve"> - </v>
      </c>
      <c r="K91" s="138" t="str">
        <f ca="1">IF(COUNTIF(J$13:OFFSET(J91,-1,0),$G91)&gt;=1,$G91," - ")</f>
        <v xml:space="preserve"> - </v>
      </c>
      <c r="L91" s="138" t="str">
        <f ca="1">IF(COUNTIF(K$13:OFFSET(K91,-1,0),$G91)&gt;=1,$G91," - ")</f>
        <v xml:space="preserve"> - </v>
      </c>
    </row>
    <row r="92" spans="1:12" x14ac:dyDescent="0.2">
      <c r="A92" s="42" t="s">
        <v>58</v>
      </c>
      <c r="B92" s="55">
        <f>$B$10+1</f>
        <v>2023</v>
      </c>
      <c r="C92" s="55">
        <v>2</v>
      </c>
      <c r="D92" s="55">
        <v>2</v>
      </c>
      <c r="E92" s="55"/>
      <c r="F92" s="55"/>
      <c r="G92" s="57">
        <f t="shared" si="3"/>
        <v>44959</v>
      </c>
      <c r="H92" s="138" t="str">
        <f ca="1">IF(COUNTIF(G$13:OFFSET(G92,-1,0),$G92)&gt;=1,$G92," - ")</f>
        <v xml:space="preserve"> - </v>
      </c>
      <c r="I92" s="138" t="str">
        <f ca="1">IF(COUNTIF(H$13:OFFSET(H92,-1,0),$G92)&gt;=1,$G92," - ")</f>
        <v xml:space="preserve"> - </v>
      </c>
      <c r="J92" s="138" t="str">
        <f ca="1">IF(COUNTIF(I$13:OFFSET(I92,-1,0),$G92)&gt;=1,$G92," - ")</f>
        <v xml:space="preserve"> - </v>
      </c>
      <c r="K92" s="138" t="str">
        <f ca="1">IF(COUNTIF(J$13:OFFSET(J92,-1,0),$G92)&gt;=1,$G92," - ")</f>
        <v xml:space="preserve"> - </v>
      </c>
      <c r="L92" s="138" t="str">
        <f ca="1">IF(COUNTIF(K$13:OFFSET(K92,-1,0),$G92)&gt;=1,$G92," - ")</f>
        <v xml:space="preserve"> - </v>
      </c>
    </row>
    <row r="93" spans="1:12" x14ac:dyDescent="0.2">
      <c r="A93" s="42" t="s">
        <v>59</v>
      </c>
      <c r="B93" s="55">
        <f>$B$10</f>
        <v>2022</v>
      </c>
      <c r="C93" s="55">
        <v>2</v>
      </c>
      <c r="D93" s="55">
        <v>12</v>
      </c>
      <c r="E93" s="55"/>
      <c r="F93" s="55"/>
      <c r="G93" s="57">
        <f t="shared" si="3"/>
        <v>44604</v>
      </c>
      <c r="H93" s="138" t="str">
        <f ca="1">IF(COUNTIF(G$13:OFFSET(G93,-1,0),$G93)&gt;=1,$G93," - ")</f>
        <v xml:space="preserve"> - </v>
      </c>
      <c r="I93" s="138" t="str">
        <f ca="1">IF(COUNTIF(H$13:OFFSET(H93,-1,0),$G93)&gt;=1,$G93," - ")</f>
        <v xml:space="preserve"> - </v>
      </c>
      <c r="J93" s="138" t="str">
        <f ca="1">IF(COUNTIF(I$13:OFFSET(I93,-1,0),$G93)&gt;=1,$G93," - ")</f>
        <v xml:space="preserve"> - </v>
      </c>
      <c r="K93" s="138" t="str">
        <f ca="1">IF(COUNTIF(J$13:OFFSET(J93,-1,0),$G93)&gt;=1,$G93," - ")</f>
        <v xml:space="preserve"> - </v>
      </c>
      <c r="L93" s="138" t="str">
        <f ca="1">IF(COUNTIF(K$13:OFFSET(K93,-1,0),$G93)&gt;=1,$G93," - ")</f>
        <v xml:space="preserve"> - </v>
      </c>
    </row>
    <row r="94" spans="1:12" x14ac:dyDescent="0.2">
      <c r="A94" s="42" t="s">
        <v>59</v>
      </c>
      <c r="B94" s="55">
        <f>$B$10+1</f>
        <v>2023</v>
      </c>
      <c r="C94" s="55">
        <v>2</v>
      </c>
      <c r="D94" s="55">
        <v>12</v>
      </c>
      <c r="E94" s="55"/>
      <c r="F94" s="55"/>
      <c r="G94" s="57">
        <f t="shared" si="3"/>
        <v>44969</v>
      </c>
      <c r="H94" s="138" t="str">
        <f ca="1">IF(COUNTIF(G$13:OFFSET(G94,-1,0),$G94)&gt;=1,$G94," - ")</f>
        <v xml:space="preserve"> - </v>
      </c>
      <c r="I94" s="138" t="str">
        <f ca="1">IF(COUNTIF(H$13:OFFSET(H94,-1,0),$G94)&gt;=1,$G94," - ")</f>
        <v xml:space="preserve"> - </v>
      </c>
      <c r="J94" s="138" t="str">
        <f ca="1">IF(COUNTIF(I$13:OFFSET(I94,-1,0),$G94)&gt;=1,$G94," - ")</f>
        <v xml:space="preserve"> - </v>
      </c>
      <c r="K94" s="138" t="str">
        <f ca="1">IF(COUNTIF(J$13:OFFSET(J94,-1,0),$G94)&gt;=1,$G94," - ")</f>
        <v xml:space="preserve"> - </v>
      </c>
      <c r="L94" s="138" t="str">
        <f ca="1">IF(COUNTIF(K$13:OFFSET(K94,-1,0),$G94)&gt;=1,$G94," - ")</f>
        <v xml:space="preserve"> - </v>
      </c>
    </row>
    <row r="95" spans="1:12" x14ac:dyDescent="0.2">
      <c r="A95" s="64" t="s">
        <v>60</v>
      </c>
      <c r="B95" s="55">
        <f>$B$10</f>
        <v>2022</v>
      </c>
      <c r="C95" s="55">
        <v>2</v>
      </c>
      <c r="D95" s="55">
        <v>14</v>
      </c>
      <c r="E95" s="55"/>
      <c r="F95" s="55"/>
      <c r="G95" s="57">
        <f t="shared" si="3"/>
        <v>44606</v>
      </c>
      <c r="H95" s="138" t="str">
        <f ca="1">IF(COUNTIF(G$13:OFFSET(G95,-1,0),$G95)&gt;=1,$G95," - ")</f>
        <v xml:space="preserve"> - </v>
      </c>
      <c r="I95" s="138" t="str">
        <f ca="1">IF(COUNTIF(H$13:OFFSET(H95,-1,0),$G95)&gt;=1,$G95," - ")</f>
        <v xml:space="preserve"> - </v>
      </c>
      <c r="J95" s="138" t="str">
        <f ca="1">IF(COUNTIF(I$13:OFFSET(I95,-1,0),$G95)&gt;=1,$G95," - ")</f>
        <v xml:space="preserve"> - </v>
      </c>
      <c r="K95" s="138" t="str">
        <f ca="1">IF(COUNTIF(J$13:OFFSET(J95,-1,0),$G95)&gt;=1,$G95," - ")</f>
        <v xml:space="preserve"> - </v>
      </c>
      <c r="L95" s="138" t="str">
        <f ca="1">IF(COUNTIF(K$13:OFFSET(K95,-1,0),$G95)&gt;=1,$G95," - ")</f>
        <v xml:space="preserve"> - </v>
      </c>
    </row>
    <row r="96" spans="1:12" x14ac:dyDescent="0.2">
      <c r="A96" s="64" t="s">
        <v>60</v>
      </c>
      <c r="B96" s="55">
        <f>$B$10+1</f>
        <v>2023</v>
      </c>
      <c r="C96" s="55">
        <v>2</v>
      </c>
      <c r="D96" s="55">
        <v>14</v>
      </c>
      <c r="E96" s="55"/>
      <c r="F96" s="55"/>
      <c r="G96" s="57">
        <f t="shared" si="3"/>
        <v>44971</v>
      </c>
      <c r="H96" s="138" t="str">
        <f ca="1">IF(COUNTIF(G$13:OFFSET(G96,-1,0),$G96)&gt;=1,$G96," - ")</f>
        <v xml:space="preserve"> - </v>
      </c>
      <c r="I96" s="138" t="str">
        <f ca="1">IF(COUNTIF(H$13:OFFSET(H96,-1,0),$G96)&gt;=1,$G96," - ")</f>
        <v xml:space="preserve"> - </v>
      </c>
      <c r="J96" s="138" t="str">
        <f ca="1">IF(COUNTIF(I$13:OFFSET(I96,-1,0),$G96)&gt;=1,$G96," - ")</f>
        <v xml:space="preserve"> - </v>
      </c>
      <c r="K96" s="138" t="str">
        <f ca="1">IF(COUNTIF(J$13:OFFSET(J96,-1,0),$G96)&gt;=1,$G96," - ")</f>
        <v xml:space="preserve"> - </v>
      </c>
      <c r="L96" s="138" t="str">
        <f ca="1">IF(COUNTIF(K$13:OFFSET(K96,-1,0),$G96)&gt;=1,$G96," - ")</f>
        <v xml:space="preserve"> - </v>
      </c>
    </row>
    <row r="97" spans="1:12" x14ac:dyDescent="0.2">
      <c r="A97" s="42" t="s">
        <v>61</v>
      </c>
      <c r="B97" s="55">
        <f>$B$10</f>
        <v>2022</v>
      </c>
      <c r="C97" s="55">
        <v>3</v>
      </c>
      <c r="D97" s="55">
        <v>17</v>
      </c>
      <c r="E97" s="55"/>
      <c r="F97" s="55"/>
      <c r="G97" s="57">
        <f t="shared" si="3"/>
        <v>44637</v>
      </c>
      <c r="H97" s="138" t="str">
        <f ca="1">IF(COUNTIF(G$13:OFFSET(G97,-1,0),$G97)&gt;=1,$G97," - ")</f>
        <v xml:space="preserve"> - </v>
      </c>
      <c r="I97" s="138" t="str">
        <f ca="1">IF(COUNTIF(H$13:OFFSET(H97,-1,0),$G97)&gt;=1,$G97," - ")</f>
        <v xml:space="preserve"> - </v>
      </c>
      <c r="J97" s="138" t="str">
        <f ca="1">IF(COUNTIF(I$13:OFFSET(I97,-1,0),$G97)&gt;=1,$G97," - ")</f>
        <v xml:space="preserve"> - </v>
      </c>
      <c r="K97" s="138" t="str">
        <f ca="1">IF(COUNTIF(J$13:OFFSET(J97,-1,0),$G97)&gt;=1,$G97," - ")</f>
        <v xml:space="preserve"> - </v>
      </c>
      <c r="L97" s="138" t="str">
        <f ca="1">IF(COUNTIF(K$13:OFFSET(K97,-1,0),$G97)&gt;=1,$G97," - ")</f>
        <v xml:space="preserve"> - </v>
      </c>
    </row>
    <row r="98" spans="1:12" x14ac:dyDescent="0.2">
      <c r="A98" s="42" t="s">
        <v>61</v>
      </c>
      <c r="B98" s="55">
        <f>$B$10+1</f>
        <v>2023</v>
      </c>
      <c r="C98" s="55">
        <v>3</v>
      </c>
      <c r="D98" s="55">
        <v>17</v>
      </c>
      <c r="E98" s="55"/>
      <c r="F98" s="55"/>
      <c r="G98" s="57">
        <f t="shared" si="3"/>
        <v>45002</v>
      </c>
      <c r="H98" s="138" t="str">
        <f ca="1">IF(COUNTIF(G$13:OFFSET(G98,-1,0),$G98)&gt;=1,$G98," - ")</f>
        <v xml:space="preserve"> - </v>
      </c>
      <c r="I98" s="138" t="str">
        <f ca="1">IF(COUNTIF(H$13:OFFSET(H98,-1,0),$G98)&gt;=1,$G98," - ")</f>
        <v xml:space="preserve"> - </v>
      </c>
      <c r="J98" s="138" t="str">
        <f ca="1">IF(COUNTIF(I$13:OFFSET(I98,-1,0),$G98)&gt;=1,$G98," - ")</f>
        <v xml:space="preserve"> - </v>
      </c>
      <c r="K98" s="138" t="str">
        <f ca="1">IF(COUNTIF(J$13:OFFSET(J98,-1,0),$G98)&gt;=1,$G98," - ")</f>
        <v xml:space="preserve"> - </v>
      </c>
      <c r="L98" s="138" t="str">
        <f ca="1">IF(COUNTIF(K$13:OFFSET(K98,-1,0),$G98)&gt;=1,$G98," - ")</f>
        <v xml:space="preserve"> - </v>
      </c>
    </row>
    <row r="99" spans="1:12" x14ac:dyDescent="0.2">
      <c r="A99" s="42" t="s">
        <v>62</v>
      </c>
      <c r="B99" s="55">
        <f>$B$10</f>
        <v>2022</v>
      </c>
      <c r="C99" s="55">
        <v>4</v>
      </c>
      <c r="D99" s="55">
        <v>1</v>
      </c>
      <c r="E99" s="55"/>
      <c r="F99" s="55"/>
      <c r="G99" s="57">
        <f t="shared" si="3"/>
        <v>44652</v>
      </c>
      <c r="H99" s="138" t="str">
        <f ca="1">IF(COUNTIF(G$13:OFFSET(G99,-1,0),$G99)&gt;=1,$G99," - ")</f>
        <v xml:space="preserve"> - </v>
      </c>
      <c r="I99" s="138" t="str">
        <f ca="1">IF(COUNTIF(H$13:OFFSET(H99,-1,0),$G99)&gt;=1,$G99," - ")</f>
        <v xml:space="preserve"> - </v>
      </c>
      <c r="J99" s="138" t="str">
        <f ca="1">IF(COUNTIF(I$13:OFFSET(I99,-1,0),$G99)&gt;=1,$G99," - ")</f>
        <v xml:space="preserve"> - </v>
      </c>
      <c r="K99" s="138" t="str">
        <f ca="1">IF(COUNTIF(J$13:OFFSET(J99,-1,0),$G99)&gt;=1,$G99," - ")</f>
        <v xml:space="preserve"> - </v>
      </c>
      <c r="L99" s="138" t="str">
        <f ca="1">IF(COUNTIF(K$13:OFFSET(K99,-1,0),$G99)&gt;=1,$G99," - ")</f>
        <v xml:space="preserve"> - </v>
      </c>
    </row>
    <row r="100" spans="1:12" x14ac:dyDescent="0.2">
      <c r="A100" s="42" t="s">
        <v>62</v>
      </c>
      <c r="B100" s="55">
        <f>$B$10+1</f>
        <v>2023</v>
      </c>
      <c r="C100" s="55">
        <v>4</v>
      </c>
      <c r="D100" s="55">
        <v>1</v>
      </c>
      <c r="E100" s="55"/>
      <c r="F100" s="55"/>
      <c r="G100" s="57">
        <f t="shared" si="3"/>
        <v>45017</v>
      </c>
      <c r="H100" s="138" t="str">
        <f ca="1">IF(COUNTIF(G$13:OFFSET(G100,-1,0),$G100)&gt;=1,$G100," - ")</f>
        <v xml:space="preserve"> - </v>
      </c>
      <c r="I100" s="138" t="str">
        <f ca="1">IF(COUNTIF(H$13:OFFSET(H100,-1,0),$G100)&gt;=1,$G100," - ")</f>
        <v xml:space="preserve"> - </v>
      </c>
      <c r="J100" s="138" t="str">
        <f ca="1">IF(COUNTIF(I$13:OFFSET(I100,-1,0),$G100)&gt;=1,$G100," - ")</f>
        <v xml:space="preserve"> - </v>
      </c>
      <c r="K100" s="138" t="str">
        <f ca="1">IF(COUNTIF(J$13:OFFSET(J100,-1,0),$G100)&gt;=1,$G100," - ")</f>
        <v xml:space="preserve"> - </v>
      </c>
      <c r="L100" s="138" t="str">
        <f ca="1">IF(COUNTIF(K$13:OFFSET(K100,-1,0),$G100)&gt;=1,$G100," - ")</f>
        <v xml:space="preserve"> - </v>
      </c>
    </row>
    <row r="101" spans="1:12" x14ac:dyDescent="0.2">
      <c r="A101" s="42" t="s">
        <v>63</v>
      </c>
      <c r="B101" s="55">
        <f>$B$10</f>
        <v>2022</v>
      </c>
      <c r="C101" s="55">
        <v>4</v>
      </c>
      <c r="D101" s="55">
        <v>22</v>
      </c>
      <c r="E101" s="55"/>
      <c r="F101" s="55"/>
      <c r="G101" s="57">
        <f t="shared" si="3"/>
        <v>44673</v>
      </c>
      <c r="H101" s="138" t="str">
        <f ca="1">IF(COUNTIF(G$13:OFFSET(G101,-1,0),$G101)&gt;=1,$G101," - ")</f>
        <v xml:space="preserve"> - </v>
      </c>
      <c r="I101" s="138" t="str">
        <f ca="1">IF(COUNTIF(H$13:OFFSET(H101,-1,0),$G101)&gt;=1,$G101," - ")</f>
        <v xml:space="preserve"> - </v>
      </c>
      <c r="J101" s="138" t="str">
        <f ca="1">IF(COUNTIF(I$13:OFFSET(I101,-1,0),$G101)&gt;=1,$G101," - ")</f>
        <v xml:space="preserve"> - </v>
      </c>
      <c r="K101" s="138" t="str">
        <f ca="1">IF(COUNTIF(J$13:OFFSET(J101,-1,0),$G101)&gt;=1,$G101," - ")</f>
        <v xml:space="preserve"> - </v>
      </c>
      <c r="L101" s="138" t="str">
        <f ca="1">IF(COUNTIF(K$13:OFFSET(K101,-1,0),$G101)&gt;=1,$G101," - ")</f>
        <v xml:space="preserve"> - </v>
      </c>
    </row>
    <row r="102" spans="1:12" x14ac:dyDescent="0.2">
      <c r="A102" s="42" t="s">
        <v>63</v>
      </c>
      <c r="B102" s="55">
        <f>$B$10+1</f>
        <v>2023</v>
      </c>
      <c r="C102" s="55">
        <v>4</v>
      </c>
      <c r="D102" s="55">
        <v>22</v>
      </c>
      <c r="E102" s="55"/>
      <c r="F102" s="55"/>
      <c r="G102" s="57">
        <f t="shared" si="3"/>
        <v>45038</v>
      </c>
      <c r="H102" s="138">
        <f ca="1">IF(COUNTIF(G$13:OFFSET(G102,-1,0),$G102)&gt;=1,$G102," - ")</f>
        <v>45038</v>
      </c>
      <c r="I102" s="138" t="str">
        <f ca="1">IF(COUNTIF(H$13:OFFSET(H102,-1,0),$G102)&gt;=1,$G102," - ")</f>
        <v xml:space="preserve"> - </v>
      </c>
      <c r="J102" s="138" t="str">
        <f ca="1">IF(COUNTIF(I$13:OFFSET(I102,-1,0),$G102)&gt;=1,$G102," - ")</f>
        <v xml:space="preserve"> - </v>
      </c>
      <c r="K102" s="138" t="str">
        <f ca="1">IF(COUNTIF(J$13:OFFSET(J102,-1,0),$G102)&gt;=1,$G102," - ")</f>
        <v xml:space="preserve"> - </v>
      </c>
      <c r="L102" s="138" t="str">
        <f ca="1">IF(COUNTIF(K$13:OFFSET(K102,-1,0),$G102)&gt;=1,$G102," - ")</f>
        <v xml:space="preserve"> - </v>
      </c>
    </row>
    <row r="103" spans="1:12" x14ac:dyDescent="0.2">
      <c r="A103" s="42" t="s">
        <v>64</v>
      </c>
      <c r="B103" s="55">
        <f>$B$10</f>
        <v>2022</v>
      </c>
      <c r="C103" s="55">
        <v>5</v>
      </c>
      <c r="D103" s="55">
        <v>5</v>
      </c>
      <c r="E103" s="55"/>
      <c r="F103" s="55"/>
      <c r="G103" s="57">
        <f t="shared" si="3"/>
        <v>44686</v>
      </c>
      <c r="H103" s="138" t="str">
        <f ca="1">IF(COUNTIF(G$13:OFFSET(G103,-1,0),$G103)&gt;=1,$G103," - ")</f>
        <v xml:space="preserve"> - </v>
      </c>
      <c r="I103" s="138" t="str">
        <f ca="1">IF(COUNTIF(H$13:OFFSET(H103,-1,0),$G103)&gt;=1,$G103," - ")</f>
        <v xml:space="preserve"> - </v>
      </c>
      <c r="J103" s="138" t="str">
        <f ca="1">IF(COUNTIF(I$13:OFFSET(I103,-1,0),$G103)&gt;=1,$G103," - ")</f>
        <v xml:space="preserve"> - </v>
      </c>
      <c r="K103" s="138" t="str">
        <f ca="1">IF(COUNTIF(J$13:OFFSET(J103,-1,0),$G103)&gt;=1,$G103," - ")</f>
        <v xml:space="preserve"> - </v>
      </c>
      <c r="L103" s="138" t="str">
        <f ca="1">IF(COUNTIF(K$13:OFFSET(K103,-1,0),$G103)&gt;=1,$G103," - ")</f>
        <v xml:space="preserve"> - </v>
      </c>
    </row>
    <row r="104" spans="1:12" x14ac:dyDescent="0.2">
      <c r="A104" s="42" t="s">
        <v>64</v>
      </c>
      <c r="B104" s="55">
        <f>$B$10+1</f>
        <v>2023</v>
      </c>
      <c r="C104" s="55">
        <v>5</v>
      </c>
      <c r="D104" s="55">
        <v>5</v>
      </c>
      <c r="E104" s="55"/>
      <c r="F104" s="55"/>
      <c r="G104" s="57">
        <f t="shared" si="3"/>
        <v>45051</v>
      </c>
      <c r="H104" s="138" t="str">
        <f ca="1">IF(COUNTIF(G$13:OFFSET(G104,-1,0),$G104)&gt;=1,$G104," - ")</f>
        <v xml:space="preserve"> - </v>
      </c>
      <c r="I104" s="138" t="str">
        <f ca="1">IF(COUNTIF(H$13:OFFSET(H104,-1,0),$G104)&gt;=1,$G104," - ")</f>
        <v xml:space="preserve"> - </v>
      </c>
      <c r="J104" s="138" t="str">
        <f ca="1">IF(COUNTIF(I$13:OFFSET(I104,-1,0),$G104)&gt;=1,$G104," - ")</f>
        <v xml:space="preserve"> - </v>
      </c>
      <c r="K104" s="138" t="str">
        <f ca="1">IF(COUNTIF(J$13:OFFSET(J104,-1,0),$G104)&gt;=1,$G104," - ")</f>
        <v xml:space="preserve"> - </v>
      </c>
      <c r="L104" s="138" t="str">
        <f ca="1">IF(COUNTIF(K$13:OFFSET(K104,-1,0),$G104)&gt;=1,$G104," - ")</f>
        <v xml:space="preserve"> - </v>
      </c>
    </row>
    <row r="105" spans="1:12" x14ac:dyDescent="0.2">
      <c r="A105" s="42" t="s">
        <v>65</v>
      </c>
      <c r="B105" s="55">
        <f>$B$10</f>
        <v>2022</v>
      </c>
      <c r="C105" s="55">
        <v>6</v>
      </c>
      <c r="D105" s="55">
        <v>14</v>
      </c>
      <c r="E105" s="55"/>
      <c r="F105" s="55"/>
      <c r="G105" s="57">
        <f t="shared" si="3"/>
        <v>44726</v>
      </c>
      <c r="H105" s="138" t="str">
        <f ca="1">IF(COUNTIF(G$13:OFFSET(G105,-1,0),$G105)&gt;=1,$G105," - ")</f>
        <v xml:space="preserve"> - </v>
      </c>
      <c r="I105" s="138" t="str">
        <f ca="1">IF(COUNTIF(H$13:OFFSET(H105,-1,0),$G105)&gt;=1,$G105," - ")</f>
        <v xml:space="preserve"> - </v>
      </c>
      <c r="J105" s="138" t="str">
        <f ca="1">IF(COUNTIF(I$13:OFFSET(I105,-1,0),$G105)&gt;=1,$G105," - ")</f>
        <v xml:space="preserve"> - </v>
      </c>
      <c r="K105" s="138" t="str">
        <f ca="1">IF(COUNTIF(J$13:OFFSET(J105,-1,0),$G105)&gt;=1,$G105," - ")</f>
        <v xml:space="preserve"> - </v>
      </c>
      <c r="L105" s="138" t="str">
        <f ca="1">IF(COUNTIF(K$13:OFFSET(K105,-1,0),$G105)&gt;=1,$G105," - ")</f>
        <v xml:space="preserve"> - </v>
      </c>
    </row>
    <row r="106" spans="1:12" x14ac:dyDescent="0.2">
      <c r="A106" s="42" t="s">
        <v>65</v>
      </c>
      <c r="B106" s="55">
        <f>$B$10+1</f>
        <v>2023</v>
      </c>
      <c r="C106" s="55">
        <v>6</v>
      </c>
      <c r="D106" s="55">
        <v>14</v>
      </c>
      <c r="E106" s="55"/>
      <c r="F106" s="55"/>
      <c r="G106" s="57">
        <f t="shared" si="3"/>
        <v>45091</v>
      </c>
      <c r="H106" s="138" t="str">
        <f ca="1">IF(COUNTIF(G$13:OFFSET(G106,-1,0),$G106)&gt;=1,$G106," - ")</f>
        <v xml:space="preserve"> - </v>
      </c>
      <c r="I106" s="138" t="str">
        <f ca="1">IF(COUNTIF(H$13:OFFSET(H106,-1,0),$G106)&gt;=1,$G106," - ")</f>
        <v xml:space="preserve"> - </v>
      </c>
      <c r="J106" s="138" t="str">
        <f ca="1">IF(COUNTIF(I$13:OFFSET(I106,-1,0),$G106)&gt;=1,$G106," - ")</f>
        <v xml:space="preserve"> - </v>
      </c>
      <c r="K106" s="138" t="str">
        <f ca="1">IF(COUNTIF(J$13:OFFSET(J106,-1,0),$G106)&gt;=1,$G106," - ")</f>
        <v xml:space="preserve"> - </v>
      </c>
      <c r="L106" s="138" t="str">
        <f ca="1">IF(COUNTIF(K$13:OFFSET(K106,-1,0),$G106)&gt;=1,$G106," - ")</f>
        <v xml:space="preserve"> - </v>
      </c>
    </row>
    <row r="107" spans="1:12" s="105" customFormat="1" x14ac:dyDescent="0.2">
      <c r="A107" s="135" t="s">
        <v>137</v>
      </c>
      <c r="B107" s="88">
        <f>$B$10</f>
        <v>2022</v>
      </c>
      <c r="C107" s="88">
        <v>6</v>
      </c>
      <c r="D107" s="88">
        <v>19</v>
      </c>
      <c r="E107" s="88"/>
      <c r="F107" s="88"/>
      <c r="G107" s="57">
        <f t="shared" ref="G107" si="4">DATE(B107,C107,D107)</f>
        <v>44731</v>
      </c>
      <c r="H107" s="138">
        <f ca="1">IF(COUNTIF(G$13:OFFSET(G107,-1,0),$G107)&gt;=1,$G107," - ")</f>
        <v>44731</v>
      </c>
      <c r="I107" s="138" t="str">
        <f ca="1">IF(COUNTIF(H$13:OFFSET(H107,-1,0),$G107)&gt;=1,$G107," - ")</f>
        <v xml:space="preserve"> - </v>
      </c>
      <c r="J107" s="138" t="str">
        <f ca="1">IF(COUNTIF(I$13:OFFSET(I107,-1,0),$G107)&gt;=1,$G107," - ")</f>
        <v xml:space="preserve"> - </v>
      </c>
      <c r="K107" s="138" t="str">
        <f ca="1">IF(COUNTIF(J$13:OFFSET(J107,-1,0),$G107)&gt;=1,$G107," - ")</f>
        <v xml:space="preserve"> - </v>
      </c>
      <c r="L107" s="138" t="str">
        <f ca="1">IF(COUNTIF(K$13:OFFSET(K107,-1,0),$G107)&gt;=1,$G107," - ")</f>
        <v xml:space="preserve"> - </v>
      </c>
    </row>
    <row r="108" spans="1:12" s="105" customFormat="1" x14ac:dyDescent="0.2">
      <c r="A108" s="135" t="s">
        <v>137</v>
      </c>
      <c r="B108" s="88">
        <f>$B$10+1</f>
        <v>2023</v>
      </c>
      <c r="C108" s="88">
        <v>6</v>
      </c>
      <c r="D108" s="88">
        <v>19</v>
      </c>
      <c r="E108" s="88"/>
      <c r="F108" s="88"/>
      <c r="G108" s="57">
        <f t="shared" ref="G108" si="5">DATE(B108,C108,D108)</f>
        <v>45096</v>
      </c>
      <c r="H108" s="138" t="str">
        <f ca="1">IF(COUNTIF(G$13:OFFSET(G108,-1,0),$G108)&gt;=1,$G108," - ")</f>
        <v xml:space="preserve"> - </v>
      </c>
      <c r="I108" s="138" t="str">
        <f ca="1">IF(COUNTIF(H$13:OFFSET(H108,-1,0),$G108)&gt;=1,$G108," - ")</f>
        <v xml:space="preserve"> - </v>
      </c>
      <c r="J108" s="138" t="str">
        <f ca="1">IF(COUNTIF(I$13:OFFSET(I108,-1,0),$G108)&gt;=1,$G108," - ")</f>
        <v xml:space="preserve"> - </v>
      </c>
      <c r="K108" s="138" t="str">
        <f ca="1">IF(COUNTIF(J$13:OFFSET(J108,-1,0),$G108)&gt;=1,$G108," - ")</f>
        <v xml:space="preserve"> - </v>
      </c>
      <c r="L108" s="138" t="str">
        <f ca="1">IF(COUNTIF(K$13:OFFSET(K108,-1,0),$G108)&gt;=1,$G108," - ")</f>
        <v xml:space="preserve"> - </v>
      </c>
    </row>
    <row r="109" spans="1:12" x14ac:dyDescent="0.2">
      <c r="A109" s="42" t="s">
        <v>66</v>
      </c>
      <c r="B109" s="55">
        <f>$B$10</f>
        <v>2022</v>
      </c>
      <c r="C109" s="55">
        <v>7</v>
      </c>
      <c r="D109" s="55">
        <v>4</v>
      </c>
      <c r="E109" s="55"/>
      <c r="F109" s="55"/>
      <c r="G109" s="57">
        <f t="shared" si="3"/>
        <v>44746</v>
      </c>
      <c r="H109" s="138" t="str">
        <f ca="1">IF(COUNTIF(G$13:OFFSET(G109,-1,0),$G109)&gt;=1,$G109," - ")</f>
        <v xml:space="preserve"> - </v>
      </c>
      <c r="I109" s="138" t="str">
        <f ca="1">IF(COUNTIF(H$13:OFFSET(H109,-1,0),$G109)&gt;=1,$G109," - ")</f>
        <v xml:space="preserve"> - </v>
      </c>
      <c r="J109" s="138" t="str">
        <f ca="1">IF(COUNTIF(I$13:OFFSET(I109,-1,0),$G109)&gt;=1,$G109," - ")</f>
        <v xml:space="preserve"> - </v>
      </c>
      <c r="K109" s="138" t="str">
        <f ca="1">IF(COUNTIF(J$13:OFFSET(J109,-1,0),$G109)&gt;=1,$G109," - ")</f>
        <v xml:space="preserve"> - </v>
      </c>
      <c r="L109" s="138" t="str">
        <f ca="1">IF(COUNTIF(K$13:OFFSET(K109,-1,0),$G109)&gt;=1,$G109," - ")</f>
        <v xml:space="preserve"> - </v>
      </c>
    </row>
    <row r="110" spans="1:12" x14ac:dyDescent="0.2">
      <c r="A110" s="42" t="s">
        <v>66</v>
      </c>
      <c r="B110" s="55">
        <f>$B$10+1</f>
        <v>2023</v>
      </c>
      <c r="C110" s="55">
        <v>7</v>
      </c>
      <c r="D110" s="55">
        <v>4</v>
      </c>
      <c r="E110" s="55"/>
      <c r="F110" s="55"/>
      <c r="G110" s="57">
        <f t="shared" si="3"/>
        <v>45111</v>
      </c>
      <c r="H110" s="138" t="str">
        <f ca="1">IF(COUNTIF(G$13:OFFSET(G110,-1,0),$G110)&gt;=1,$G110," - ")</f>
        <v xml:space="preserve"> - </v>
      </c>
      <c r="I110" s="138" t="str">
        <f ca="1">IF(COUNTIF(H$13:OFFSET(H110,-1,0),$G110)&gt;=1,$G110," - ")</f>
        <v xml:space="preserve"> - </v>
      </c>
      <c r="J110" s="138" t="str">
        <f ca="1">IF(COUNTIF(I$13:OFFSET(I110,-1,0),$G110)&gt;=1,$G110," - ")</f>
        <v xml:space="preserve"> - </v>
      </c>
      <c r="K110" s="138" t="str">
        <f ca="1">IF(COUNTIF(J$13:OFFSET(J110,-1,0),$G110)&gt;=1,$G110," - ")</f>
        <v xml:space="preserve"> - </v>
      </c>
      <c r="L110" s="138" t="str">
        <f ca="1">IF(COUNTIF(K$13:OFFSET(K110,-1,0),$G110)&gt;=1,$G110," - ")</f>
        <v xml:space="preserve"> - </v>
      </c>
    </row>
    <row r="111" spans="1:12" x14ac:dyDescent="0.2">
      <c r="A111" s="42" t="s">
        <v>67</v>
      </c>
      <c r="B111" s="55">
        <f>$B$10</f>
        <v>2022</v>
      </c>
      <c r="C111" s="55">
        <v>8</v>
      </c>
      <c r="D111" s="55">
        <v>19</v>
      </c>
      <c r="E111" s="55"/>
      <c r="F111" s="55"/>
      <c r="G111" s="57">
        <f t="shared" si="3"/>
        <v>44792</v>
      </c>
      <c r="H111" s="138" t="str">
        <f ca="1">IF(COUNTIF(G$13:OFFSET(G111,-1,0),$G111)&gt;=1,$G111," - ")</f>
        <v xml:space="preserve"> - </v>
      </c>
      <c r="I111" s="138" t="str">
        <f ca="1">IF(COUNTIF(H$13:OFFSET(H111,-1,0),$G111)&gt;=1,$G111," - ")</f>
        <v xml:space="preserve"> - </v>
      </c>
      <c r="J111" s="138" t="str">
        <f ca="1">IF(COUNTIF(I$13:OFFSET(I111,-1,0),$G111)&gt;=1,$G111," - ")</f>
        <v xml:space="preserve"> - </v>
      </c>
      <c r="K111" s="138" t="str">
        <f ca="1">IF(COUNTIF(J$13:OFFSET(J111,-1,0),$G111)&gt;=1,$G111," - ")</f>
        <v xml:space="preserve"> - </v>
      </c>
      <c r="L111" s="138" t="str">
        <f ca="1">IF(COUNTIF(K$13:OFFSET(K111,-1,0),$G111)&gt;=1,$G111," - ")</f>
        <v xml:space="preserve"> - </v>
      </c>
    </row>
    <row r="112" spans="1:12" x14ac:dyDescent="0.2">
      <c r="A112" s="42" t="s">
        <v>67</v>
      </c>
      <c r="B112" s="55">
        <f>$B$10+1</f>
        <v>2023</v>
      </c>
      <c r="C112" s="55">
        <v>8</v>
      </c>
      <c r="D112" s="55">
        <v>19</v>
      </c>
      <c r="E112" s="55"/>
      <c r="F112" s="55"/>
      <c r="G112" s="57">
        <f t="shared" si="3"/>
        <v>45157</v>
      </c>
      <c r="H112" s="138" t="str">
        <f ca="1">IF(COUNTIF(G$13:OFFSET(G112,-1,0),$G112)&gt;=1,$G112," - ")</f>
        <v xml:space="preserve"> - </v>
      </c>
      <c r="I112" s="138" t="str">
        <f ca="1">IF(COUNTIF(H$13:OFFSET(H112,-1,0),$G112)&gt;=1,$G112," - ")</f>
        <v xml:space="preserve"> - </v>
      </c>
      <c r="J112" s="138" t="str">
        <f ca="1">IF(COUNTIF(I$13:OFFSET(I112,-1,0),$G112)&gt;=1,$G112," - ")</f>
        <v xml:space="preserve"> - </v>
      </c>
      <c r="K112" s="138" t="str">
        <f ca="1">IF(COUNTIF(J$13:OFFSET(J112,-1,0),$G112)&gt;=1,$G112," - ")</f>
        <v xml:space="preserve"> - </v>
      </c>
      <c r="L112" s="138" t="str">
        <f ca="1">IF(COUNTIF(K$13:OFFSET(K112,-1,0),$G112)&gt;=1,$G112," - ")</f>
        <v xml:space="preserve"> - </v>
      </c>
    </row>
    <row r="113" spans="1:12" x14ac:dyDescent="0.2">
      <c r="A113" s="42" t="s">
        <v>68</v>
      </c>
      <c r="B113" s="55">
        <f>$B$10</f>
        <v>2022</v>
      </c>
      <c r="C113" s="55">
        <v>9</v>
      </c>
      <c r="D113" s="55">
        <v>11</v>
      </c>
      <c r="E113" s="55"/>
      <c r="F113" s="55"/>
      <c r="G113" s="57">
        <f t="shared" si="3"/>
        <v>44815</v>
      </c>
      <c r="H113" s="138">
        <f ca="1">IF(COUNTIF(G$13:OFFSET(G113,-1,0),$G113)&gt;=1,$G113," - ")</f>
        <v>44815</v>
      </c>
      <c r="I113" s="138" t="str">
        <f ca="1">IF(COUNTIF(H$13:OFFSET(H113,-1,0),$G113)&gt;=1,$G113," - ")</f>
        <v xml:space="preserve"> - </v>
      </c>
      <c r="J113" s="138" t="str">
        <f ca="1">IF(COUNTIF(I$13:OFFSET(I113,-1,0),$G113)&gt;=1,$G113," - ")</f>
        <v xml:space="preserve"> - </v>
      </c>
      <c r="K113" s="138" t="str">
        <f ca="1">IF(COUNTIF(J$13:OFFSET(J113,-1,0),$G113)&gt;=1,$G113," - ")</f>
        <v xml:space="preserve"> - </v>
      </c>
      <c r="L113" s="138" t="str">
        <f ca="1">IF(COUNTIF(K$13:OFFSET(K113,-1,0),$G113)&gt;=1,$G113," - ")</f>
        <v xml:space="preserve"> - </v>
      </c>
    </row>
    <row r="114" spans="1:12" x14ac:dyDescent="0.2">
      <c r="A114" s="42" t="s">
        <v>68</v>
      </c>
      <c r="B114" s="55">
        <f>$B$10+1</f>
        <v>2023</v>
      </c>
      <c r="C114" s="55">
        <v>9</v>
      </c>
      <c r="D114" s="55">
        <v>11</v>
      </c>
      <c r="E114" s="55"/>
      <c r="F114" s="55"/>
      <c r="G114" s="57">
        <f t="shared" si="3"/>
        <v>45180</v>
      </c>
      <c r="H114" s="138" t="str">
        <f ca="1">IF(COUNTIF(G$13:OFFSET(G114,-1,0),$G114)&gt;=1,$G114," - ")</f>
        <v xml:space="preserve"> - </v>
      </c>
      <c r="I114" s="138" t="str">
        <f ca="1">IF(COUNTIF(H$13:OFFSET(H114,-1,0),$G114)&gt;=1,$G114," - ")</f>
        <v xml:space="preserve"> - </v>
      </c>
      <c r="J114" s="138" t="str">
        <f ca="1">IF(COUNTIF(I$13:OFFSET(I114,-1,0),$G114)&gt;=1,$G114," - ")</f>
        <v xml:space="preserve"> - </v>
      </c>
      <c r="K114" s="138" t="str">
        <f ca="1">IF(COUNTIF(J$13:OFFSET(J114,-1,0),$G114)&gt;=1,$G114," - ")</f>
        <v xml:space="preserve"> - </v>
      </c>
      <c r="L114" s="138" t="str">
        <f ca="1">IF(COUNTIF(K$13:OFFSET(K114,-1,0),$G114)&gt;=1,$G114," - ")</f>
        <v xml:space="preserve"> - </v>
      </c>
    </row>
    <row r="115" spans="1:12" x14ac:dyDescent="0.2">
      <c r="A115" s="42" t="s">
        <v>69</v>
      </c>
      <c r="B115" s="55">
        <f>$B$10</f>
        <v>2022</v>
      </c>
      <c r="C115" s="55">
        <v>9</v>
      </c>
      <c r="D115" s="55">
        <v>17</v>
      </c>
      <c r="E115" s="55"/>
      <c r="F115" s="55"/>
      <c r="G115" s="57">
        <f t="shared" si="3"/>
        <v>44821</v>
      </c>
      <c r="H115" s="138" t="str">
        <f ca="1">IF(COUNTIF(G$13:OFFSET(G115,-1,0),$G115)&gt;=1,$G115," - ")</f>
        <v xml:space="preserve"> - </v>
      </c>
      <c r="I115" s="138" t="str">
        <f ca="1">IF(COUNTIF(H$13:OFFSET(H115,-1,0),$G115)&gt;=1,$G115," - ")</f>
        <v xml:space="preserve"> - </v>
      </c>
      <c r="J115" s="138" t="str">
        <f ca="1">IF(COUNTIF(I$13:OFFSET(I115,-1,0),$G115)&gt;=1,$G115," - ")</f>
        <v xml:space="preserve"> - </v>
      </c>
      <c r="K115" s="138" t="str">
        <f ca="1">IF(COUNTIF(J$13:OFFSET(J115,-1,0),$G115)&gt;=1,$G115," - ")</f>
        <v xml:space="preserve"> - </v>
      </c>
      <c r="L115" s="138" t="str">
        <f ca="1">IF(COUNTIF(K$13:OFFSET(K115,-1,0),$G115)&gt;=1,$G115," - ")</f>
        <v xml:space="preserve"> - </v>
      </c>
    </row>
    <row r="116" spans="1:12" x14ac:dyDescent="0.2">
      <c r="A116" s="42" t="s">
        <v>69</v>
      </c>
      <c r="B116" s="55">
        <f>$B$10+1</f>
        <v>2023</v>
      </c>
      <c r="C116" s="55">
        <v>9</v>
      </c>
      <c r="D116" s="55">
        <v>17</v>
      </c>
      <c r="E116" s="55"/>
      <c r="F116" s="55"/>
      <c r="G116" s="57">
        <f t="shared" si="3"/>
        <v>45186</v>
      </c>
      <c r="H116" s="138" t="str">
        <f ca="1">IF(COUNTIF(G$13:OFFSET(G116,-1,0),$G116)&gt;=1,$G116," - ")</f>
        <v xml:space="preserve"> - </v>
      </c>
      <c r="I116" s="138" t="str">
        <f ca="1">IF(COUNTIF(H$13:OFFSET(H116,-1,0),$G116)&gt;=1,$G116," - ")</f>
        <v xml:space="preserve"> - </v>
      </c>
      <c r="J116" s="138" t="str">
        <f ca="1">IF(COUNTIF(I$13:OFFSET(I116,-1,0),$G116)&gt;=1,$G116," - ")</f>
        <v xml:space="preserve"> - </v>
      </c>
      <c r="K116" s="138" t="str">
        <f ca="1">IF(COUNTIF(J$13:OFFSET(J116,-1,0),$G116)&gt;=1,$G116," - ")</f>
        <v xml:space="preserve"> - </v>
      </c>
      <c r="L116" s="138" t="str">
        <f ca="1">IF(COUNTIF(K$13:OFFSET(K116,-1,0),$G116)&gt;=1,$G116," - ")</f>
        <v xml:space="preserve"> - </v>
      </c>
    </row>
    <row r="117" spans="1:12" x14ac:dyDescent="0.2">
      <c r="A117" s="42" t="s">
        <v>70</v>
      </c>
      <c r="B117" s="55">
        <f>$B$10</f>
        <v>2022</v>
      </c>
      <c r="C117" s="55">
        <v>10</v>
      </c>
      <c r="D117" s="55">
        <v>16</v>
      </c>
      <c r="E117" s="55"/>
      <c r="F117" s="55"/>
      <c r="G117" s="57">
        <f t="shared" si="3"/>
        <v>44850</v>
      </c>
      <c r="H117" s="138" t="str">
        <f ca="1">IF(COUNTIF(G$13:OFFSET(G117,-1,0),$G117)&gt;=1,$G117," - ")</f>
        <v xml:space="preserve"> - </v>
      </c>
      <c r="I117" s="138" t="str">
        <f ca="1">IF(COUNTIF(H$13:OFFSET(H117,-1,0),$G117)&gt;=1,$G117," - ")</f>
        <v xml:space="preserve"> - </v>
      </c>
      <c r="J117" s="138" t="str">
        <f ca="1">IF(COUNTIF(I$13:OFFSET(I117,-1,0),$G117)&gt;=1,$G117," - ")</f>
        <v xml:space="preserve"> - </v>
      </c>
      <c r="K117" s="138" t="str">
        <f ca="1">IF(COUNTIF(J$13:OFFSET(J117,-1,0),$G117)&gt;=1,$G117," - ")</f>
        <v xml:space="preserve"> - </v>
      </c>
      <c r="L117" s="138" t="str">
        <f ca="1">IF(COUNTIF(K$13:OFFSET(K117,-1,0),$G117)&gt;=1,$G117," - ")</f>
        <v xml:space="preserve"> - </v>
      </c>
    </row>
    <row r="118" spans="1:12" x14ac:dyDescent="0.2">
      <c r="A118" s="42" t="s">
        <v>70</v>
      </c>
      <c r="B118" s="55">
        <f>$B$10+1</f>
        <v>2023</v>
      </c>
      <c r="C118" s="55">
        <v>10</v>
      </c>
      <c r="D118" s="55">
        <v>16</v>
      </c>
      <c r="E118" s="55"/>
      <c r="F118" s="55"/>
      <c r="G118" s="57">
        <f t="shared" si="3"/>
        <v>45215</v>
      </c>
      <c r="H118" s="138" t="str">
        <f ca="1">IF(COUNTIF(G$13:OFFSET(G118,-1,0),$G118)&gt;=1,$G118," - ")</f>
        <v xml:space="preserve"> - </v>
      </c>
      <c r="I118" s="138" t="str">
        <f ca="1">IF(COUNTIF(H$13:OFFSET(H118,-1,0),$G118)&gt;=1,$G118," - ")</f>
        <v xml:space="preserve"> - </v>
      </c>
      <c r="J118" s="138" t="str">
        <f ca="1">IF(COUNTIF(I$13:OFFSET(I118,-1,0),$G118)&gt;=1,$G118," - ")</f>
        <v xml:space="preserve"> - </v>
      </c>
      <c r="K118" s="138" t="str">
        <f ca="1">IF(COUNTIF(J$13:OFFSET(J118,-1,0),$G118)&gt;=1,$G118," - ")</f>
        <v xml:space="preserve"> - </v>
      </c>
      <c r="L118" s="138" t="str">
        <f ca="1">IF(COUNTIF(K$13:OFFSET(K118,-1,0),$G118)&gt;=1,$G118," - ")</f>
        <v xml:space="preserve"> - </v>
      </c>
    </row>
    <row r="119" spans="1:12" x14ac:dyDescent="0.2">
      <c r="A119" s="42" t="s">
        <v>71</v>
      </c>
      <c r="B119" s="55">
        <f>$B$10</f>
        <v>2022</v>
      </c>
      <c r="C119" s="55">
        <v>10</v>
      </c>
      <c r="D119" s="55">
        <v>24</v>
      </c>
      <c r="E119" s="55"/>
      <c r="F119" s="55"/>
      <c r="G119" s="57">
        <f t="shared" si="3"/>
        <v>44858</v>
      </c>
      <c r="H119" s="138" t="str">
        <f ca="1">IF(COUNTIF(G$13:OFFSET(G119,-1,0),$G119)&gt;=1,$G119," - ")</f>
        <v xml:space="preserve"> - </v>
      </c>
      <c r="I119" s="138" t="str">
        <f ca="1">IF(COUNTIF(H$13:OFFSET(H119,-1,0),$G119)&gt;=1,$G119," - ")</f>
        <v xml:space="preserve"> - </v>
      </c>
      <c r="J119" s="138" t="str">
        <f ca="1">IF(COUNTIF(I$13:OFFSET(I119,-1,0),$G119)&gt;=1,$G119," - ")</f>
        <v xml:space="preserve"> - </v>
      </c>
      <c r="K119" s="138" t="str">
        <f ca="1">IF(COUNTIF(J$13:OFFSET(J119,-1,0),$G119)&gt;=1,$G119," - ")</f>
        <v xml:space="preserve"> - </v>
      </c>
      <c r="L119" s="138" t="str">
        <f ca="1">IF(COUNTIF(K$13:OFFSET(K119,-1,0),$G119)&gt;=1,$G119," - ")</f>
        <v xml:space="preserve"> - </v>
      </c>
    </row>
    <row r="120" spans="1:12" x14ac:dyDescent="0.2">
      <c r="A120" s="42" t="s">
        <v>71</v>
      </c>
      <c r="B120" s="55">
        <f>$B$10+1</f>
        <v>2023</v>
      </c>
      <c r="C120" s="55">
        <v>10</v>
      </c>
      <c r="D120" s="55">
        <v>24</v>
      </c>
      <c r="E120" s="55"/>
      <c r="F120" s="55"/>
      <c r="G120" s="57">
        <f t="shared" si="3"/>
        <v>45223</v>
      </c>
      <c r="H120" s="138" t="str">
        <f ca="1">IF(COUNTIF(G$13:OFFSET(G120,-1,0),$G120)&gt;=1,$G120," - ")</f>
        <v xml:space="preserve"> - </v>
      </c>
      <c r="I120" s="138" t="str">
        <f ca="1">IF(COUNTIF(H$13:OFFSET(H120,-1,0),$G120)&gt;=1,$G120," - ")</f>
        <v xml:space="preserve"> - </v>
      </c>
      <c r="J120" s="138" t="str">
        <f ca="1">IF(COUNTIF(I$13:OFFSET(I120,-1,0),$G120)&gt;=1,$G120," - ")</f>
        <v xml:space="preserve"> - </v>
      </c>
      <c r="K120" s="138" t="str">
        <f ca="1">IF(COUNTIF(J$13:OFFSET(J120,-1,0),$G120)&gt;=1,$G120," - ")</f>
        <v xml:space="preserve"> - </v>
      </c>
      <c r="L120" s="138" t="str">
        <f ca="1">IF(COUNTIF(K$13:OFFSET(K120,-1,0),$G120)&gt;=1,$G120," - ")</f>
        <v xml:space="preserve"> - </v>
      </c>
    </row>
    <row r="121" spans="1:12" x14ac:dyDescent="0.2">
      <c r="A121" s="42" t="s">
        <v>72</v>
      </c>
      <c r="B121" s="55">
        <f>$B$10</f>
        <v>2022</v>
      </c>
      <c r="C121" s="55">
        <v>10</v>
      </c>
      <c r="D121" s="55">
        <v>31</v>
      </c>
      <c r="E121" s="55"/>
      <c r="F121" s="55"/>
      <c r="G121" s="57">
        <f t="shared" si="3"/>
        <v>44865</v>
      </c>
      <c r="H121" s="138" t="str">
        <f ca="1">IF(COUNTIF(G$13:OFFSET(G121,-1,0),$G121)&gt;=1,$G121," - ")</f>
        <v xml:space="preserve"> - </v>
      </c>
      <c r="I121" s="138" t="str">
        <f ca="1">IF(COUNTIF(H$13:OFFSET(H121,-1,0),$G121)&gt;=1,$G121," - ")</f>
        <v xml:space="preserve"> - </v>
      </c>
      <c r="J121" s="138" t="str">
        <f ca="1">IF(COUNTIF(I$13:OFFSET(I121,-1,0),$G121)&gt;=1,$G121," - ")</f>
        <v xml:space="preserve"> - </v>
      </c>
      <c r="K121" s="138" t="str">
        <f ca="1">IF(COUNTIF(J$13:OFFSET(J121,-1,0),$G121)&gt;=1,$G121," - ")</f>
        <v xml:space="preserve"> - </v>
      </c>
      <c r="L121" s="138" t="str">
        <f ca="1">IF(COUNTIF(K$13:OFFSET(K121,-1,0),$G121)&gt;=1,$G121," - ")</f>
        <v xml:space="preserve"> - </v>
      </c>
    </row>
    <row r="122" spans="1:12" x14ac:dyDescent="0.2">
      <c r="A122" s="42" t="s">
        <v>72</v>
      </c>
      <c r="B122" s="55">
        <f>$B$10+1</f>
        <v>2023</v>
      </c>
      <c r="C122" s="55">
        <v>10</v>
      </c>
      <c r="D122" s="55">
        <v>31</v>
      </c>
      <c r="E122" s="55"/>
      <c r="F122" s="55"/>
      <c r="G122" s="57">
        <f t="shared" si="3"/>
        <v>45230</v>
      </c>
      <c r="H122" s="138" t="str">
        <f ca="1">IF(COUNTIF(G$13:OFFSET(G122,-1,0),$G122)&gt;=1,$G122," - ")</f>
        <v xml:space="preserve"> - </v>
      </c>
      <c r="I122" s="138" t="str">
        <f ca="1">IF(COUNTIF(H$13:OFFSET(H122,-1,0),$G122)&gt;=1,$G122," - ")</f>
        <v xml:space="preserve"> - </v>
      </c>
      <c r="J122" s="138" t="str">
        <f ca="1">IF(COUNTIF(I$13:OFFSET(I122,-1,0),$G122)&gt;=1,$G122," - ")</f>
        <v xml:space="preserve"> - </v>
      </c>
      <c r="K122" s="138" t="str">
        <f ca="1">IF(COUNTIF(J$13:OFFSET(J122,-1,0),$G122)&gt;=1,$G122," - ")</f>
        <v xml:space="preserve"> - </v>
      </c>
      <c r="L122" s="138" t="str">
        <f ca="1">IF(COUNTIF(K$13:OFFSET(K122,-1,0),$G122)&gt;=1,$G122," - ")</f>
        <v xml:space="preserve"> - </v>
      </c>
    </row>
    <row r="123" spans="1:12" x14ac:dyDescent="0.2">
      <c r="A123" s="42" t="s">
        <v>73</v>
      </c>
      <c r="B123" s="55">
        <f>$B$10</f>
        <v>2022</v>
      </c>
      <c r="C123" s="55">
        <v>11</v>
      </c>
      <c r="D123" s="55">
        <v>11</v>
      </c>
      <c r="E123" s="55"/>
      <c r="F123" s="55"/>
      <c r="G123" s="57">
        <f t="shared" si="3"/>
        <v>44876</v>
      </c>
      <c r="H123" s="138" t="str">
        <f ca="1">IF(COUNTIF(G$13:OFFSET(G123,-1,0),$G123)&gt;=1,$G123," - ")</f>
        <v xml:space="preserve"> - </v>
      </c>
      <c r="I123" s="138" t="str">
        <f ca="1">IF(COUNTIF(H$13:OFFSET(H123,-1,0),$G123)&gt;=1,$G123," - ")</f>
        <v xml:space="preserve"> - </v>
      </c>
      <c r="J123" s="138" t="str">
        <f ca="1">IF(COUNTIF(I$13:OFFSET(I123,-1,0),$G123)&gt;=1,$G123," - ")</f>
        <v xml:space="preserve"> - </v>
      </c>
      <c r="K123" s="138" t="str">
        <f ca="1">IF(COUNTIF(J$13:OFFSET(J123,-1,0),$G123)&gt;=1,$G123," - ")</f>
        <v xml:space="preserve"> - </v>
      </c>
      <c r="L123" s="138" t="str">
        <f ca="1">IF(COUNTIF(K$13:OFFSET(K123,-1,0),$G123)&gt;=1,$G123," - ")</f>
        <v xml:space="preserve"> - </v>
      </c>
    </row>
    <row r="124" spans="1:12" x14ac:dyDescent="0.2">
      <c r="A124" s="42" t="s">
        <v>73</v>
      </c>
      <c r="B124" s="55">
        <f>$B$10+1</f>
        <v>2023</v>
      </c>
      <c r="C124" s="55">
        <v>11</v>
      </c>
      <c r="D124" s="55">
        <v>11</v>
      </c>
      <c r="E124" s="55"/>
      <c r="F124" s="55"/>
      <c r="G124" s="57">
        <f t="shared" si="3"/>
        <v>45241</v>
      </c>
      <c r="H124" s="138" t="str">
        <f ca="1">IF(COUNTIF(G$13:OFFSET(G124,-1,0),$G124)&gt;=1,$G124," - ")</f>
        <v xml:space="preserve"> - </v>
      </c>
      <c r="I124" s="138" t="str">
        <f ca="1">IF(COUNTIF(H$13:OFFSET(H124,-1,0),$G124)&gt;=1,$G124," - ")</f>
        <v xml:space="preserve"> - </v>
      </c>
      <c r="J124" s="138" t="str">
        <f ca="1">IF(COUNTIF(I$13:OFFSET(I124,-1,0),$G124)&gt;=1,$G124," - ")</f>
        <v xml:space="preserve"> - </v>
      </c>
      <c r="K124" s="138" t="str">
        <f ca="1">IF(COUNTIF(J$13:OFFSET(J124,-1,0),$G124)&gt;=1,$G124," - ")</f>
        <v xml:space="preserve"> - </v>
      </c>
      <c r="L124" s="138" t="str">
        <f ca="1">IF(COUNTIF(K$13:OFFSET(K124,-1,0),$G124)&gt;=1,$G124," - ")</f>
        <v xml:space="preserve"> - </v>
      </c>
    </row>
    <row r="125" spans="1:12" x14ac:dyDescent="0.2">
      <c r="A125" s="42" t="s">
        <v>74</v>
      </c>
      <c r="B125" s="55">
        <f>$B$10</f>
        <v>2022</v>
      </c>
      <c r="C125" s="55">
        <v>12</v>
      </c>
      <c r="D125" s="55">
        <v>7</v>
      </c>
      <c r="E125" s="55"/>
      <c r="F125" s="55"/>
      <c r="G125" s="57">
        <f t="shared" si="3"/>
        <v>44902</v>
      </c>
      <c r="H125" s="138" t="str">
        <f ca="1">IF(COUNTIF(G$13:OFFSET(G125,-1,0),$G125)&gt;=1,$G125," - ")</f>
        <v xml:space="preserve"> - </v>
      </c>
      <c r="I125" s="138" t="str">
        <f ca="1">IF(COUNTIF(H$13:OFFSET(H125,-1,0),$G125)&gt;=1,$G125," - ")</f>
        <v xml:space="preserve"> - </v>
      </c>
      <c r="J125" s="138" t="str">
        <f ca="1">IF(COUNTIF(I$13:OFFSET(I125,-1,0),$G125)&gt;=1,$G125," - ")</f>
        <v xml:space="preserve"> - </v>
      </c>
      <c r="K125" s="138" t="str">
        <f ca="1">IF(COUNTIF(J$13:OFFSET(J125,-1,0),$G125)&gt;=1,$G125," - ")</f>
        <v xml:space="preserve"> - </v>
      </c>
      <c r="L125" s="138" t="str">
        <f ca="1">IF(COUNTIF(K$13:OFFSET(K125,-1,0),$G125)&gt;=1,$G125," - ")</f>
        <v xml:space="preserve"> - </v>
      </c>
    </row>
    <row r="126" spans="1:12" x14ac:dyDescent="0.2">
      <c r="A126" s="42" t="s">
        <v>74</v>
      </c>
      <c r="B126" s="55">
        <f>$B$10+1</f>
        <v>2023</v>
      </c>
      <c r="C126" s="55">
        <v>12</v>
      </c>
      <c r="D126" s="55">
        <v>7</v>
      </c>
      <c r="E126" s="55"/>
      <c r="F126" s="55"/>
      <c r="G126" s="57">
        <f t="shared" si="3"/>
        <v>45267</v>
      </c>
      <c r="H126" s="138">
        <f ca="1">IF(COUNTIF(G$13:OFFSET(G126,-1,0),$G126)&gt;=1,$G126," - ")</f>
        <v>45267</v>
      </c>
      <c r="I126" s="138" t="str">
        <f ca="1">IF(COUNTIF(H$13:OFFSET(H126,-1,0),$G126)&gt;=1,$G126," - ")</f>
        <v xml:space="preserve"> - </v>
      </c>
      <c r="J126" s="138" t="str">
        <f ca="1">IF(COUNTIF(I$13:OFFSET(I126,-1,0),$G126)&gt;=1,$G126," - ")</f>
        <v xml:space="preserve"> - </v>
      </c>
      <c r="K126" s="138" t="str">
        <f ca="1">IF(COUNTIF(J$13:OFFSET(J126,-1,0),$G126)&gt;=1,$G126," - ")</f>
        <v xml:space="preserve"> - </v>
      </c>
      <c r="L126" s="138" t="str">
        <f ca="1">IF(COUNTIF(K$13:OFFSET(K126,-1,0),$G126)&gt;=1,$G126," - ")</f>
        <v xml:space="preserve"> - </v>
      </c>
    </row>
    <row r="127" spans="1:12" x14ac:dyDescent="0.2">
      <c r="A127" s="42" t="s">
        <v>75</v>
      </c>
      <c r="B127" s="55">
        <f>$B$10</f>
        <v>2022</v>
      </c>
      <c r="C127" s="55">
        <v>12</v>
      </c>
      <c r="D127" s="55">
        <v>24</v>
      </c>
      <c r="E127" s="55"/>
      <c r="F127" s="55"/>
      <c r="G127" s="57">
        <f t="shared" si="3"/>
        <v>44919</v>
      </c>
      <c r="H127" s="138" t="str">
        <f ca="1">IF(COUNTIF(G$13:OFFSET(G127,-1,0),$G127)&gt;=1,$G127," - ")</f>
        <v xml:space="preserve"> - </v>
      </c>
      <c r="I127" s="138" t="str">
        <f ca="1">IF(COUNTIF(H$13:OFFSET(H127,-1,0),$G127)&gt;=1,$G127," - ")</f>
        <v xml:space="preserve"> - </v>
      </c>
      <c r="J127" s="138" t="str">
        <f ca="1">IF(COUNTIF(I$13:OFFSET(I127,-1,0),$G127)&gt;=1,$G127," - ")</f>
        <v xml:space="preserve"> - </v>
      </c>
      <c r="K127" s="138" t="str">
        <f ca="1">IF(COUNTIF(J$13:OFFSET(J127,-1,0),$G127)&gt;=1,$G127," - ")</f>
        <v xml:space="preserve"> - </v>
      </c>
      <c r="L127" s="138" t="str">
        <f ca="1">IF(COUNTIF(K$13:OFFSET(K127,-1,0),$G127)&gt;=1,$G127," - ")</f>
        <v xml:space="preserve"> - </v>
      </c>
    </row>
    <row r="128" spans="1:12" x14ac:dyDescent="0.2">
      <c r="A128" s="42" t="s">
        <v>75</v>
      </c>
      <c r="B128" s="55">
        <f>$B$10+1</f>
        <v>2023</v>
      </c>
      <c r="C128" s="55">
        <v>12</v>
      </c>
      <c r="D128" s="55">
        <v>24</v>
      </c>
      <c r="E128" s="55"/>
      <c r="F128" s="55"/>
      <c r="G128" s="57">
        <f t="shared" si="3"/>
        <v>45284</v>
      </c>
      <c r="H128" s="138" t="str">
        <f ca="1">IF(COUNTIF(G$13:OFFSET(G128,-1,0),$G128)&gt;=1,$G128," - ")</f>
        <v xml:space="preserve"> - </v>
      </c>
      <c r="I128" s="138" t="str">
        <f ca="1">IF(COUNTIF(H$13:OFFSET(H128,-1,0),$G128)&gt;=1,$G128," - ")</f>
        <v xml:space="preserve"> - </v>
      </c>
      <c r="J128" s="138" t="str">
        <f ca="1">IF(COUNTIF(I$13:OFFSET(I128,-1,0),$G128)&gt;=1,$G128," - ")</f>
        <v xml:space="preserve"> - </v>
      </c>
      <c r="K128" s="138" t="str">
        <f ca="1">IF(COUNTIF(J$13:OFFSET(J128,-1,0),$G128)&gt;=1,$G128," - ")</f>
        <v xml:space="preserve"> - </v>
      </c>
      <c r="L128" s="138" t="str">
        <f ca="1">IF(COUNTIF(K$13:OFFSET(K128,-1,0),$G128)&gt;=1,$G128," - ")</f>
        <v xml:space="preserve"> - </v>
      </c>
    </row>
    <row r="129" spans="1:12" x14ac:dyDescent="0.2">
      <c r="A129" s="42" t="s">
        <v>76</v>
      </c>
      <c r="B129" s="55">
        <f>$B$10</f>
        <v>2022</v>
      </c>
      <c r="C129" s="55">
        <v>12</v>
      </c>
      <c r="D129" s="55">
        <v>25</v>
      </c>
      <c r="E129" s="55"/>
      <c r="F129" s="55"/>
      <c r="G129" s="57">
        <f t="shared" si="3"/>
        <v>44920</v>
      </c>
      <c r="H129" s="138" t="str">
        <f ca="1">IF(COUNTIF(G$13:OFFSET(G129,-1,0),$G129)&gt;=1,$G129," - ")</f>
        <v xml:space="preserve"> - </v>
      </c>
      <c r="I129" s="138" t="str">
        <f ca="1">IF(COUNTIF(H$13:OFFSET(H129,-1,0),$G129)&gt;=1,$G129," - ")</f>
        <v xml:space="preserve"> - </v>
      </c>
      <c r="J129" s="138" t="str">
        <f ca="1">IF(COUNTIF(I$13:OFFSET(I129,-1,0),$G129)&gt;=1,$G129," - ")</f>
        <v xml:space="preserve"> - </v>
      </c>
      <c r="K129" s="138" t="str">
        <f ca="1">IF(COUNTIF(J$13:OFFSET(J129,-1,0),$G129)&gt;=1,$G129," - ")</f>
        <v xml:space="preserve"> - </v>
      </c>
      <c r="L129" s="138" t="str">
        <f ca="1">IF(COUNTIF(K$13:OFFSET(K129,-1,0),$G129)&gt;=1,$G129," - ")</f>
        <v xml:space="preserve"> - </v>
      </c>
    </row>
    <row r="130" spans="1:12" x14ac:dyDescent="0.2">
      <c r="A130" s="42" t="s">
        <v>76</v>
      </c>
      <c r="B130" s="55">
        <f>$B$10+1</f>
        <v>2023</v>
      </c>
      <c r="C130" s="55">
        <v>12</v>
      </c>
      <c r="D130" s="55">
        <v>25</v>
      </c>
      <c r="E130" s="55"/>
      <c r="F130" s="55"/>
      <c r="G130" s="57">
        <f t="shared" si="3"/>
        <v>45285</v>
      </c>
      <c r="H130" s="138" t="str">
        <f ca="1">IF(COUNTIF(G$13:OFFSET(G130,-1,0),$G130)&gt;=1,$G130," - ")</f>
        <v xml:space="preserve"> - </v>
      </c>
      <c r="I130" s="138" t="str">
        <f ca="1">IF(COUNTIF(H$13:OFFSET(H130,-1,0),$G130)&gt;=1,$G130," - ")</f>
        <v xml:space="preserve"> - </v>
      </c>
      <c r="J130" s="138" t="str">
        <f ca="1">IF(COUNTIF(I$13:OFFSET(I130,-1,0),$G130)&gt;=1,$G130," - ")</f>
        <v xml:space="preserve"> - </v>
      </c>
      <c r="K130" s="138" t="str">
        <f ca="1">IF(COUNTIF(J$13:OFFSET(J130,-1,0),$G130)&gt;=1,$G130," - ")</f>
        <v xml:space="preserve"> - </v>
      </c>
      <c r="L130" s="138" t="str">
        <f ca="1">IF(COUNTIF(K$13:OFFSET(K130,-1,0),$G130)&gt;=1,$G130," - ")</f>
        <v xml:space="preserve"> - </v>
      </c>
    </row>
    <row r="131" spans="1:12" x14ac:dyDescent="0.2">
      <c r="A131" s="42" t="s">
        <v>77</v>
      </c>
      <c r="B131" s="55">
        <f>$B$10</f>
        <v>2022</v>
      </c>
      <c r="C131" s="55">
        <v>12</v>
      </c>
      <c r="D131" s="55">
        <v>26</v>
      </c>
      <c r="E131" s="42"/>
      <c r="F131" s="42"/>
      <c r="G131" s="57">
        <f t="shared" si="3"/>
        <v>44921</v>
      </c>
      <c r="H131" s="138" t="str">
        <f ca="1">IF(COUNTIF(G$13:OFFSET(G131,-1,0),$G131)&gt;=1,$G131," - ")</f>
        <v xml:space="preserve"> - </v>
      </c>
      <c r="I131" s="138" t="str">
        <f ca="1">IF(COUNTIF(H$13:OFFSET(H131,-1,0),$G131)&gt;=1,$G131," - ")</f>
        <v xml:space="preserve"> - </v>
      </c>
      <c r="J131" s="138" t="str">
        <f ca="1">IF(COUNTIF(I$13:OFFSET(I131,-1,0),$G131)&gt;=1,$G131," - ")</f>
        <v xml:space="preserve"> - </v>
      </c>
      <c r="K131" s="138" t="str">
        <f ca="1">IF(COUNTIF(J$13:OFFSET(J131,-1,0),$G131)&gt;=1,$G131," - ")</f>
        <v xml:space="preserve"> - </v>
      </c>
      <c r="L131" s="138" t="str">
        <f ca="1">IF(COUNTIF(K$13:OFFSET(K131,-1,0),$G131)&gt;=1,$G131," - ")</f>
        <v xml:space="preserve"> - </v>
      </c>
    </row>
    <row r="132" spans="1:12" x14ac:dyDescent="0.2">
      <c r="A132" s="42" t="s">
        <v>77</v>
      </c>
      <c r="B132" s="55">
        <f>$B$10+1</f>
        <v>2023</v>
      </c>
      <c r="C132" s="55">
        <v>12</v>
      </c>
      <c r="D132" s="55">
        <v>26</v>
      </c>
      <c r="E132" s="42"/>
      <c r="F132" s="42"/>
      <c r="G132" s="57">
        <f t="shared" si="3"/>
        <v>45286</v>
      </c>
      <c r="H132" s="138" t="str">
        <f ca="1">IF(COUNTIF(G$13:OFFSET(G132,-1,0),$G132)&gt;=1,$G132," - ")</f>
        <v xml:space="preserve"> - </v>
      </c>
      <c r="I132" s="138" t="str">
        <f ca="1">IF(COUNTIF(H$13:OFFSET(H132,-1,0),$G132)&gt;=1,$G132," - ")</f>
        <v xml:space="preserve"> - </v>
      </c>
      <c r="J132" s="138" t="str">
        <f ca="1">IF(COUNTIF(I$13:OFFSET(I132,-1,0),$G132)&gt;=1,$G132," - ")</f>
        <v xml:space="preserve"> - </v>
      </c>
      <c r="K132" s="138" t="str">
        <f ca="1">IF(COUNTIF(J$13:OFFSET(J132,-1,0),$G132)&gt;=1,$G132," - ")</f>
        <v xml:space="preserve"> - </v>
      </c>
      <c r="L132" s="138" t="str">
        <f ca="1">IF(COUNTIF(K$13:OFFSET(K132,-1,0),$G132)&gt;=1,$G132," - ")</f>
        <v xml:space="preserve"> - </v>
      </c>
    </row>
    <row r="133" spans="1:12" x14ac:dyDescent="0.2">
      <c r="A133" s="75" t="s">
        <v>78</v>
      </c>
      <c r="B133" s="55">
        <f>$B$10</f>
        <v>2022</v>
      </c>
      <c r="C133" s="55">
        <v>12</v>
      </c>
      <c r="D133" s="55">
        <v>26</v>
      </c>
      <c r="E133" s="42"/>
      <c r="F133" s="42"/>
      <c r="G133" s="57">
        <f t="shared" si="3"/>
        <v>44921</v>
      </c>
      <c r="H133" s="138">
        <f ca="1">IF(COUNTIF(G$13:OFFSET(G133,-1,0),$G133)&gt;=1,$G133," - ")</f>
        <v>44921</v>
      </c>
      <c r="I133" s="138" t="str">
        <f ca="1">IF(COUNTIF(H$13:OFFSET(H133,-1,0),$G133)&gt;=1,$G133," - ")</f>
        <v xml:space="preserve"> - </v>
      </c>
      <c r="J133" s="138" t="str">
        <f ca="1">IF(COUNTIF(I$13:OFFSET(I133,-1,0),$G133)&gt;=1,$G133," - ")</f>
        <v xml:space="preserve"> - </v>
      </c>
      <c r="K133" s="138" t="str">
        <f ca="1">IF(COUNTIF(J$13:OFFSET(J133,-1,0),$G133)&gt;=1,$G133," - ")</f>
        <v xml:space="preserve"> - </v>
      </c>
      <c r="L133" s="138" t="str">
        <f ca="1">IF(COUNTIF(K$13:OFFSET(K133,-1,0),$G133)&gt;=1,$G133," - ")</f>
        <v xml:space="preserve"> - </v>
      </c>
    </row>
    <row r="134" spans="1:12" x14ac:dyDescent="0.2">
      <c r="A134" s="75" t="s">
        <v>78</v>
      </c>
      <c r="B134" s="55">
        <f>$B$10+1</f>
        <v>2023</v>
      </c>
      <c r="C134" s="55">
        <v>12</v>
      </c>
      <c r="D134" s="55">
        <v>26</v>
      </c>
      <c r="E134" s="42"/>
      <c r="F134" s="42"/>
      <c r="G134" s="57">
        <f t="shared" si="3"/>
        <v>45286</v>
      </c>
      <c r="H134" s="138">
        <f ca="1">IF(COUNTIF(G$13:OFFSET(G134,-1,0),$G134)&gt;=1,$G134," - ")</f>
        <v>45286</v>
      </c>
      <c r="I134" s="138" t="str">
        <f ca="1">IF(COUNTIF(H$13:OFFSET(H134,-1,0),$G134)&gt;=1,$G134," - ")</f>
        <v xml:space="preserve"> - </v>
      </c>
      <c r="J134" s="138" t="str">
        <f ca="1">IF(COUNTIF(I$13:OFFSET(I134,-1,0),$G134)&gt;=1,$G134," - ")</f>
        <v xml:space="preserve"> - </v>
      </c>
      <c r="K134" s="138" t="str">
        <f ca="1">IF(COUNTIF(J$13:OFFSET(J134,-1,0),$G134)&gt;=1,$G134," - ")</f>
        <v xml:space="preserve"> - </v>
      </c>
      <c r="L134" s="138" t="str">
        <f ca="1">IF(COUNTIF(K$13:OFFSET(K134,-1,0),$G134)&gt;=1,$G134," - ")</f>
        <v xml:space="preserve"> - </v>
      </c>
    </row>
    <row r="135" spans="1:12" x14ac:dyDescent="0.2">
      <c r="A135" s="42" t="s">
        <v>79</v>
      </c>
      <c r="B135" s="55">
        <f>$B$10</f>
        <v>2022</v>
      </c>
      <c r="C135" s="55">
        <v>12</v>
      </c>
      <c r="D135" s="55">
        <v>31</v>
      </c>
      <c r="E135" s="55"/>
      <c r="F135" s="55"/>
      <c r="G135" s="57">
        <f t="shared" si="3"/>
        <v>44926</v>
      </c>
      <c r="H135" s="138" t="str">
        <f ca="1">IF(COUNTIF(G$13:OFFSET(G135,-1,0),$G135)&gt;=1,$G135," - ")</f>
        <v xml:space="preserve"> - </v>
      </c>
      <c r="I135" s="138" t="str">
        <f ca="1">IF(COUNTIF(H$13:OFFSET(H135,-1,0),$G135)&gt;=1,$G135," - ")</f>
        <v xml:space="preserve"> - </v>
      </c>
      <c r="J135" s="138" t="str">
        <f ca="1">IF(COUNTIF(I$13:OFFSET(I135,-1,0),$G135)&gt;=1,$G135," - ")</f>
        <v xml:space="preserve"> - </v>
      </c>
      <c r="K135" s="138" t="str">
        <f ca="1">IF(COUNTIF(J$13:OFFSET(J135,-1,0),$G135)&gt;=1,$G135," - ")</f>
        <v xml:space="preserve"> - </v>
      </c>
      <c r="L135" s="138" t="str">
        <f ca="1">IF(COUNTIF(K$13:OFFSET(K135,-1,0),$G135)&gt;=1,$G135," - ")</f>
        <v xml:space="preserve"> - </v>
      </c>
    </row>
    <row r="136" spans="1:12" x14ac:dyDescent="0.2">
      <c r="A136" s="42" t="s">
        <v>79</v>
      </c>
      <c r="B136" s="55">
        <f>$B$10+1</f>
        <v>2023</v>
      </c>
      <c r="C136" s="55">
        <v>12</v>
      </c>
      <c r="D136" s="55">
        <v>31</v>
      </c>
      <c r="E136" s="55"/>
      <c r="F136" s="55"/>
      <c r="G136" s="57">
        <f t="shared" si="3"/>
        <v>45291</v>
      </c>
      <c r="H136" s="138" t="str">
        <f ca="1">IF(COUNTIF(G$13:OFFSET(G136,-1,0),$G136)&gt;=1,$G136," - ")</f>
        <v xml:space="preserve"> - </v>
      </c>
      <c r="I136" s="138" t="str">
        <f ca="1">IF(COUNTIF(H$13:OFFSET(H136,-1,0),$G136)&gt;=1,$G136," - ")</f>
        <v xml:space="preserve"> - </v>
      </c>
      <c r="J136" s="138" t="str">
        <f ca="1">IF(COUNTIF(I$13:OFFSET(I136,-1,0),$G136)&gt;=1,$G136," - ")</f>
        <v xml:space="preserve"> - </v>
      </c>
      <c r="K136" s="138" t="str">
        <f ca="1">IF(COUNTIF(J$13:OFFSET(J136,-1,0),$G136)&gt;=1,$G136," - ")</f>
        <v xml:space="preserve"> - </v>
      </c>
      <c r="L136" s="138" t="str">
        <f ca="1">IF(COUNTIF(K$13:OFFSET(K136,-1,0),$G136)&gt;=1,$G136," - ")</f>
        <v xml:space="preserve"> - </v>
      </c>
    </row>
    <row r="137" spans="1:12" x14ac:dyDescent="0.2">
      <c r="A137" s="42"/>
      <c r="B137" s="42"/>
      <c r="C137" s="42"/>
      <c r="D137" s="42"/>
      <c r="E137" s="42"/>
      <c r="F137" s="42"/>
      <c r="G137" s="62"/>
      <c r="H137" s="62"/>
      <c r="I137" s="62"/>
      <c r="J137" s="62"/>
      <c r="K137" s="62"/>
      <c r="L137" s="62"/>
    </row>
    <row r="138" spans="1:12" s="51" customFormat="1" ht="18" customHeight="1" x14ac:dyDescent="0.2">
      <c r="A138" s="47" t="s">
        <v>53</v>
      </c>
      <c r="B138" s="48"/>
      <c r="C138" s="48"/>
      <c r="D138" s="48"/>
      <c r="E138" s="49"/>
      <c r="F138" s="49"/>
      <c r="G138" s="63" t="s">
        <v>54</v>
      </c>
      <c r="H138" s="50"/>
      <c r="I138" s="50"/>
      <c r="J138" s="50"/>
      <c r="K138" s="50"/>
      <c r="L138" s="50"/>
    </row>
    <row r="139" spans="1:12" ht="18" customHeight="1" x14ac:dyDescent="0.2">
      <c r="A139" s="52" t="s">
        <v>55</v>
      </c>
      <c r="B139" s="53" t="s">
        <v>14</v>
      </c>
      <c r="C139" s="53" t="s">
        <v>15</v>
      </c>
      <c r="D139" s="53"/>
      <c r="E139" s="53" t="s">
        <v>17</v>
      </c>
      <c r="F139" s="53" t="s">
        <v>18</v>
      </c>
      <c r="G139" s="54" t="s">
        <v>19</v>
      </c>
      <c r="H139" s="54" t="str">
        <f>H$13</f>
        <v>2nd Event</v>
      </c>
      <c r="I139" s="54" t="str">
        <f t="shared" ref="I139:L139" si="6">I$13</f>
        <v>3rd Event</v>
      </c>
      <c r="J139" s="54" t="str">
        <f t="shared" si="6"/>
        <v>4th Event</v>
      </c>
      <c r="K139" s="54" t="str">
        <f t="shared" si="6"/>
        <v>5th Event</v>
      </c>
      <c r="L139" s="54" t="str">
        <f t="shared" si="6"/>
        <v>6th Event</v>
      </c>
    </row>
    <row r="140" spans="1:12" x14ac:dyDescent="0.2">
      <c r="A140" s="64"/>
      <c r="B140" s="55"/>
      <c r="C140" s="55"/>
      <c r="D140" s="55"/>
      <c r="E140" s="55"/>
      <c r="F140" s="55"/>
      <c r="G140" s="56" t="str">
        <f>IF(OR(OR(C140="",E140=""),F140="")," - ",(DATE(B140,C140,1)+(E140-1)*7)+F140-WEEKDAY(DATE(B140,C140,1))+IF(F140&lt;WEEKDAY(DATE(B140,C140,1)),7,0))</f>
        <v xml:space="preserve"> - </v>
      </c>
      <c r="H140" s="138" t="str">
        <f ca="1">IF(COUNTIF(G$13:OFFSET(G140,-1,0),$G140)&gt;=1,$G140," - ")</f>
        <v xml:space="preserve"> - </v>
      </c>
      <c r="I140" s="138" t="str">
        <f ca="1">IF(COUNTIF(H$13:OFFSET(H140,-1,0),$G140)&gt;=1,$G140," - ")</f>
        <v xml:space="preserve"> - </v>
      </c>
      <c r="J140" s="138" t="str">
        <f ca="1">IF(COUNTIF(I$13:OFFSET(I140,-1,0),$G140)&gt;=1,$G140," - ")</f>
        <v xml:space="preserve"> - </v>
      </c>
      <c r="K140" s="138" t="str">
        <f ca="1">IF(COUNTIF(J$13:OFFSET(J140,-1,0),$G140)&gt;=1,$G140," - ")</f>
        <v xml:space="preserve"> - </v>
      </c>
      <c r="L140" s="138" t="str">
        <f ca="1">IF(COUNTIF(K$13:OFFSET(K140,-1,0),$G140)&gt;=1,$G140," - ")</f>
        <v xml:space="preserve"> - </v>
      </c>
    </row>
    <row r="141" spans="1:12" x14ac:dyDescent="0.2">
      <c r="A141" s="64"/>
      <c r="B141" s="55"/>
      <c r="C141" s="55"/>
      <c r="D141" s="55"/>
      <c r="E141" s="55"/>
      <c r="F141" s="55"/>
      <c r="G141" s="56" t="str">
        <f t="shared" ref="G141:G150" si="7">IF(OR(OR(C141="",E141=""),F141="")," - ",(DATE(B141,C141,1)+(E141-1)*7)+F141-WEEKDAY(DATE(B141,C141,1))+IF(F141&lt;WEEKDAY(DATE(B141,C141,1)),7,0))</f>
        <v xml:space="preserve"> - </v>
      </c>
      <c r="H141" s="138" t="str">
        <f ca="1">IF(COUNTIF(G$13:OFFSET(G141,-1,0),$G141)&gt;=1,$G141," - ")</f>
        <v xml:space="preserve"> - </v>
      </c>
      <c r="I141" s="138" t="str">
        <f ca="1">IF(COUNTIF(H$13:OFFSET(H141,-1,0),$G141)&gt;=1,$G141," - ")</f>
        <v xml:space="preserve"> - </v>
      </c>
      <c r="J141" s="138" t="str">
        <f ca="1">IF(COUNTIF(I$13:OFFSET(I141,-1,0),$G141)&gt;=1,$G141," - ")</f>
        <v xml:space="preserve"> - </v>
      </c>
      <c r="K141" s="138" t="str">
        <f ca="1">IF(COUNTIF(J$13:OFFSET(J141,-1,0),$G141)&gt;=1,$G141," - ")</f>
        <v xml:space="preserve"> - </v>
      </c>
      <c r="L141" s="138" t="str">
        <f ca="1">IF(COUNTIF(K$13:OFFSET(K141,-1,0),$G141)&gt;=1,$G141," - ")</f>
        <v xml:space="preserve"> - </v>
      </c>
    </row>
    <row r="142" spans="1:12" x14ac:dyDescent="0.2">
      <c r="A142" s="42"/>
      <c r="B142" s="55"/>
      <c r="C142" s="55"/>
      <c r="D142" s="55"/>
      <c r="E142" s="55"/>
      <c r="F142" s="55"/>
      <c r="G142" s="56" t="str">
        <f t="shared" si="7"/>
        <v xml:space="preserve"> - </v>
      </c>
      <c r="H142" s="138" t="str">
        <f ca="1">IF(COUNTIF(G$13:OFFSET(G142,-1,0),$G142)&gt;=1,$G142," - ")</f>
        <v xml:space="preserve"> - </v>
      </c>
      <c r="I142" s="138" t="str">
        <f ca="1">IF(COUNTIF(H$13:OFFSET(H142,-1,0),$G142)&gt;=1,$G142," - ")</f>
        <v xml:space="preserve"> - </v>
      </c>
      <c r="J142" s="138" t="str">
        <f ca="1">IF(COUNTIF(I$13:OFFSET(I142,-1,0),$G142)&gt;=1,$G142," - ")</f>
        <v xml:space="preserve"> - </v>
      </c>
      <c r="K142" s="138" t="str">
        <f ca="1">IF(COUNTIF(J$13:OFFSET(J142,-1,0),$G142)&gt;=1,$G142," - ")</f>
        <v xml:space="preserve"> - </v>
      </c>
      <c r="L142" s="138" t="str">
        <f ca="1">IF(COUNTIF(K$13:OFFSET(K142,-1,0),$G142)&gt;=1,$G142," - ")</f>
        <v xml:space="preserve"> - </v>
      </c>
    </row>
    <row r="143" spans="1:12" x14ac:dyDescent="0.2">
      <c r="A143" s="42"/>
      <c r="B143" s="55"/>
      <c r="C143" s="55"/>
      <c r="D143" s="55"/>
      <c r="E143" s="55"/>
      <c r="F143" s="55"/>
      <c r="G143" s="56" t="str">
        <f t="shared" si="7"/>
        <v xml:space="preserve"> - </v>
      </c>
      <c r="H143" s="138" t="str">
        <f ca="1">IF(COUNTIF(G$13:OFFSET(G143,-1,0),$G143)&gt;=1,$G143," - ")</f>
        <v xml:space="preserve"> - </v>
      </c>
      <c r="I143" s="138" t="str">
        <f ca="1">IF(COUNTIF(H$13:OFFSET(H143,-1,0),$G143)&gt;=1,$G143," - ")</f>
        <v xml:space="preserve"> - </v>
      </c>
      <c r="J143" s="138" t="str">
        <f ca="1">IF(COUNTIF(I$13:OFFSET(I143,-1,0),$G143)&gt;=1,$G143," - ")</f>
        <v xml:space="preserve"> - </v>
      </c>
      <c r="K143" s="138" t="str">
        <f ca="1">IF(COUNTIF(J$13:OFFSET(J143,-1,0),$G143)&gt;=1,$G143," - ")</f>
        <v xml:space="preserve"> - </v>
      </c>
      <c r="L143" s="138" t="str">
        <f ca="1">IF(COUNTIF(K$13:OFFSET(K143,-1,0),$G143)&gt;=1,$G143," - ")</f>
        <v xml:space="preserve"> - </v>
      </c>
    </row>
    <row r="144" spans="1:12" x14ac:dyDescent="0.2">
      <c r="A144" s="42"/>
      <c r="B144" s="55"/>
      <c r="C144" s="55"/>
      <c r="D144" s="55"/>
      <c r="E144" s="55"/>
      <c r="F144" s="55"/>
      <c r="G144" s="56" t="str">
        <f t="shared" si="7"/>
        <v xml:space="preserve"> - </v>
      </c>
      <c r="H144" s="138" t="str">
        <f ca="1">IF(COUNTIF(G$13:OFFSET(G144,-1,0),$G144)&gt;=1,$G144," - ")</f>
        <v xml:space="preserve"> - </v>
      </c>
      <c r="I144" s="138" t="str">
        <f ca="1">IF(COUNTIF(H$13:OFFSET(H144,-1,0),$G144)&gt;=1,$G144," - ")</f>
        <v xml:space="preserve"> - </v>
      </c>
      <c r="J144" s="138" t="str">
        <f ca="1">IF(COUNTIF(I$13:OFFSET(I144,-1,0),$G144)&gt;=1,$G144," - ")</f>
        <v xml:space="preserve"> - </v>
      </c>
      <c r="K144" s="138" t="str">
        <f ca="1">IF(COUNTIF(J$13:OFFSET(J144,-1,0),$G144)&gt;=1,$G144," - ")</f>
        <v xml:space="preserve"> - </v>
      </c>
      <c r="L144" s="138" t="str">
        <f ca="1">IF(COUNTIF(K$13:OFFSET(K144,-1,0),$G144)&gt;=1,$G144," - ")</f>
        <v xml:space="preserve"> - </v>
      </c>
    </row>
    <row r="145" spans="1:12" x14ac:dyDescent="0.2">
      <c r="A145" s="42"/>
      <c r="B145" s="55"/>
      <c r="C145" s="55"/>
      <c r="D145" s="55"/>
      <c r="E145" s="55"/>
      <c r="F145" s="55"/>
      <c r="G145" s="56" t="str">
        <f t="shared" si="7"/>
        <v xml:space="preserve"> - </v>
      </c>
      <c r="H145" s="138" t="str">
        <f ca="1">IF(COUNTIF(G$13:OFFSET(G145,-1,0),$G145)&gt;=1,$G145," - ")</f>
        <v xml:space="preserve"> - </v>
      </c>
      <c r="I145" s="138" t="str">
        <f ca="1">IF(COUNTIF(H$13:OFFSET(H145,-1,0),$G145)&gt;=1,$G145," - ")</f>
        <v xml:space="preserve"> - </v>
      </c>
      <c r="J145" s="138" t="str">
        <f ca="1">IF(COUNTIF(I$13:OFFSET(I145,-1,0),$G145)&gt;=1,$G145," - ")</f>
        <v xml:space="preserve"> - </v>
      </c>
      <c r="K145" s="138" t="str">
        <f ca="1">IF(COUNTIF(J$13:OFFSET(J145,-1,0),$G145)&gt;=1,$G145," - ")</f>
        <v xml:space="preserve"> - </v>
      </c>
      <c r="L145" s="138" t="str">
        <f ca="1">IF(COUNTIF(K$13:OFFSET(K145,-1,0),$G145)&gt;=1,$G145," - ")</f>
        <v xml:space="preserve"> - </v>
      </c>
    </row>
    <row r="146" spans="1:12" x14ac:dyDescent="0.2">
      <c r="A146" s="42"/>
      <c r="B146" s="55"/>
      <c r="C146" s="55"/>
      <c r="D146" s="55"/>
      <c r="E146" s="55"/>
      <c r="F146" s="55"/>
      <c r="G146" s="56" t="str">
        <f t="shared" si="7"/>
        <v xml:space="preserve"> - </v>
      </c>
      <c r="H146" s="138" t="str">
        <f ca="1">IF(COUNTIF(G$13:OFFSET(G146,-1,0),$G146)&gt;=1,$G146," - ")</f>
        <v xml:space="preserve"> - </v>
      </c>
      <c r="I146" s="138" t="str">
        <f ca="1">IF(COUNTIF(H$13:OFFSET(H146,-1,0),$G146)&gt;=1,$G146," - ")</f>
        <v xml:space="preserve"> - </v>
      </c>
      <c r="J146" s="138" t="str">
        <f ca="1">IF(COUNTIF(I$13:OFFSET(I146,-1,0),$G146)&gt;=1,$G146," - ")</f>
        <v xml:space="preserve"> - </v>
      </c>
      <c r="K146" s="138" t="str">
        <f ca="1">IF(COUNTIF(J$13:OFFSET(J146,-1,0),$G146)&gt;=1,$G146," - ")</f>
        <v xml:space="preserve"> - </v>
      </c>
      <c r="L146" s="138" t="str">
        <f ca="1">IF(COUNTIF(K$13:OFFSET(K146,-1,0),$G146)&gt;=1,$G146," - ")</f>
        <v xml:space="preserve"> - </v>
      </c>
    </row>
    <row r="147" spans="1:12" x14ac:dyDescent="0.2">
      <c r="A147" s="42"/>
      <c r="B147" s="55"/>
      <c r="C147" s="55"/>
      <c r="D147" s="55"/>
      <c r="E147" s="55"/>
      <c r="F147" s="55"/>
      <c r="G147" s="56" t="str">
        <f t="shared" si="7"/>
        <v xml:space="preserve"> - </v>
      </c>
      <c r="H147" s="138" t="str">
        <f ca="1">IF(COUNTIF(G$13:OFFSET(G147,-1,0),$G147)&gt;=1,$G147," - ")</f>
        <v xml:space="preserve"> - </v>
      </c>
      <c r="I147" s="138" t="str">
        <f ca="1">IF(COUNTIF(H$13:OFFSET(H147,-1,0),$G147)&gt;=1,$G147," - ")</f>
        <v xml:space="preserve"> - </v>
      </c>
      <c r="J147" s="138" t="str">
        <f ca="1">IF(COUNTIF(I$13:OFFSET(I147,-1,0),$G147)&gt;=1,$G147," - ")</f>
        <v xml:space="preserve"> - </v>
      </c>
      <c r="K147" s="138" t="str">
        <f ca="1">IF(COUNTIF(J$13:OFFSET(J147,-1,0),$G147)&gt;=1,$G147," - ")</f>
        <v xml:space="preserve"> - </v>
      </c>
      <c r="L147" s="138" t="str">
        <f ca="1">IF(COUNTIF(K$13:OFFSET(K147,-1,0),$G147)&gt;=1,$G147," - ")</f>
        <v xml:space="preserve"> - </v>
      </c>
    </row>
    <row r="148" spans="1:12" x14ac:dyDescent="0.2">
      <c r="A148" s="42"/>
      <c r="B148" s="55"/>
      <c r="C148" s="55"/>
      <c r="D148" s="55"/>
      <c r="E148" s="55"/>
      <c r="F148" s="55"/>
      <c r="G148" s="56" t="str">
        <f t="shared" si="7"/>
        <v xml:space="preserve"> - </v>
      </c>
      <c r="H148" s="138" t="str">
        <f ca="1">IF(COUNTIF(G$13:OFFSET(G148,-1,0),$G148)&gt;=1,$G148," - ")</f>
        <v xml:space="preserve"> - </v>
      </c>
      <c r="I148" s="138" t="str">
        <f ca="1">IF(COUNTIF(H$13:OFFSET(H148,-1,0),$G148)&gt;=1,$G148," - ")</f>
        <v xml:space="preserve"> - </v>
      </c>
      <c r="J148" s="138" t="str">
        <f ca="1">IF(COUNTIF(I$13:OFFSET(I148,-1,0),$G148)&gt;=1,$G148," - ")</f>
        <v xml:space="preserve"> - </v>
      </c>
      <c r="K148" s="138" t="str">
        <f ca="1">IF(COUNTIF(J$13:OFFSET(J148,-1,0),$G148)&gt;=1,$G148," - ")</f>
        <v xml:space="preserve"> - </v>
      </c>
      <c r="L148" s="138" t="str">
        <f ca="1">IF(COUNTIF(K$13:OFFSET(K148,-1,0),$G148)&gt;=1,$G148," - ")</f>
        <v xml:space="preserve"> - </v>
      </c>
    </row>
    <row r="149" spans="1:12" x14ac:dyDescent="0.2">
      <c r="A149" s="42"/>
      <c r="B149" s="55"/>
      <c r="C149" s="55"/>
      <c r="D149" s="55"/>
      <c r="E149" s="55"/>
      <c r="F149" s="55"/>
      <c r="G149" s="56" t="str">
        <f t="shared" si="7"/>
        <v xml:space="preserve"> - </v>
      </c>
      <c r="H149" s="138" t="str">
        <f ca="1">IF(COUNTIF(G$13:OFFSET(G149,-1,0),$G149)&gt;=1,$G149," - ")</f>
        <v xml:space="preserve"> - </v>
      </c>
      <c r="I149" s="138" t="str">
        <f ca="1">IF(COUNTIF(H$13:OFFSET(H149,-1,0),$G149)&gt;=1,$G149," - ")</f>
        <v xml:space="preserve"> - </v>
      </c>
      <c r="J149" s="138" t="str">
        <f ca="1">IF(COUNTIF(I$13:OFFSET(I149,-1,0),$G149)&gt;=1,$G149," - ")</f>
        <v xml:space="preserve"> - </v>
      </c>
      <c r="K149" s="138" t="str">
        <f ca="1">IF(COUNTIF(J$13:OFFSET(J149,-1,0),$G149)&gt;=1,$G149," - ")</f>
        <v xml:space="preserve"> - </v>
      </c>
      <c r="L149" s="138" t="str">
        <f ca="1">IF(COUNTIF(K$13:OFFSET(K149,-1,0),$G149)&gt;=1,$G149," - ")</f>
        <v xml:space="preserve"> - </v>
      </c>
    </row>
    <row r="150" spans="1:12" x14ac:dyDescent="0.2">
      <c r="A150" s="42"/>
      <c r="B150" s="55"/>
      <c r="C150" s="55"/>
      <c r="D150" s="55"/>
      <c r="E150" s="55"/>
      <c r="F150" s="55"/>
      <c r="G150" s="56" t="str">
        <f t="shared" si="7"/>
        <v xml:space="preserve"> - </v>
      </c>
      <c r="H150" s="138" t="str">
        <f ca="1">IF(COUNTIF(G$13:OFFSET(G150,-1,0),$G150)&gt;=1,$G150," - ")</f>
        <v xml:space="preserve"> - </v>
      </c>
      <c r="I150" s="138" t="str">
        <f ca="1">IF(COUNTIF(H$13:OFFSET(H150,-1,0),$G150)&gt;=1,$G150," - ")</f>
        <v xml:space="preserve"> - </v>
      </c>
      <c r="J150" s="138" t="str">
        <f ca="1">IF(COUNTIF(I$13:OFFSET(I150,-1,0),$G150)&gt;=1,$G150," - ")</f>
        <v xml:space="preserve"> - </v>
      </c>
      <c r="K150" s="138" t="str">
        <f ca="1">IF(COUNTIF(J$13:OFFSET(J150,-1,0),$G150)&gt;=1,$G150," - ")</f>
        <v xml:space="preserve"> - </v>
      </c>
      <c r="L150" s="138" t="str">
        <f ca="1">IF(COUNTIF(K$13:OFFSET(K150,-1,0),$G150)&gt;=1,$G150," - ")</f>
        <v xml:space="preserve"> - </v>
      </c>
    </row>
    <row r="151" spans="1:12" x14ac:dyDescent="0.2">
      <c r="A151" s="42"/>
      <c r="B151" s="42"/>
      <c r="C151" s="42"/>
      <c r="D151" s="42"/>
      <c r="E151" s="42"/>
      <c r="F151" s="42"/>
      <c r="G151" s="62"/>
      <c r="H151" s="62"/>
      <c r="I151" s="62"/>
      <c r="J151" s="62"/>
      <c r="K151" s="62"/>
      <c r="L151" s="62"/>
    </row>
    <row r="152" spans="1:12" s="51" customFormat="1" ht="18" customHeight="1" x14ac:dyDescent="0.2">
      <c r="A152" s="47" t="s">
        <v>80</v>
      </c>
      <c r="B152" s="48"/>
      <c r="C152" s="48"/>
      <c r="D152" s="48"/>
      <c r="E152" s="49"/>
      <c r="F152" s="49"/>
      <c r="G152" s="63" t="s">
        <v>81</v>
      </c>
      <c r="H152" s="50"/>
      <c r="I152" s="50"/>
      <c r="J152" s="50"/>
      <c r="K152" s="50"/>
      <c r="L152" s="50"/>
    </row>
    <row r="153" spans="1:12" ht="18" customHeight="1" x14ac:dyDescent="0.2">
      <c r="A153" s="52" t="s">
        <v>55</v>
      </c>
      <c r="B153" s="53" t="s">
        <v>14</v>
      </c>
      <c r="C153" s="53" t="s">
        <v>15</v>
      </c>
      <c r="D153" s="53" t="s">
        <v>16</v>
      </c>
      <c r="E153" s="53"/>
      <c r="F153" s="53"/>
      <c r="G153" s="54" t="s">
        <v>19</v>
      </c>
      <c r="H153" s="54" t="str">
        <f>H$13</f>
        <v>2nd Event</v>
      </c>
      <c r="I153" s="54" t="str">
        <f t="shared" ref="I153:L153" si="8">I$13</f>
        <v>3rd Event</v>
      </c>
      <c r="J153" s="54" t="str">
        <f t="shared" si="8"/>
        <v>4th Event</v>
      </c>
      <c r="K153" s="54" t="str">
        <f t="shared" si="8"/>
        <v>5th Event</v>
      </c>
      <c r="L153" s="54" t="str">
        <f t="shared" si="8"/>
        <v>6th Event</v>
      </c>
    </row>
    <row r="154" spans="1:12" x14ac:dyDescent="0.2">
      <c r="A154" s="64"/>
      <c r="B154" s="55"/>
      <c r="C154" s="55"/>
      <c r="D154" s="55"/>
      <c r="E154" s="55"/>
      <c r="F154" s="55"/>
      <c r="G154" s="57" t="str">
        <f>IF(OR(B154="",OR(C154="",D154=""))," - ",DATE(B154,C154,D154))</f>
        <v xml:space="preserve"> - </v>
      </c>
      <c r="H154" s="138" t="str">
        <f ca="1">IF(COUNTIF(G$13:OFFSET(G154,-1,0),$G154)&gt;=1,$G154," - ")</f>
        <v xml:space="preserve"> - </v>
      </c>
      <c r="I154" s="138" t="str">
        <f ca="1">IF(COUNTIF(H$13:OFFSET(H154,-1,0),$G154)&gt;=1,$G154," - ")</f>
        <v xml:space="preserve"> - </v>
      </c>
      <c r="J154" s="138" t="str">
        <f ca="1">IF(COUNTIF(I$13:OFFSET(I154,-1,0),$G154)&gt;=1,$G154," - ")</f>
        <v xml:space="preserve"> - </v>
      </c>
      <c r="K154" s="138" t="str">
        <f ca="1">IF(COUNTIF(J$13:OFFSET(J154,-1,0),$G154)&gt;=1,$G154," - ")</f>
        <v xml:space="preserve"> - </v>
      </c>
      <c r="L154" s="138" t="str">
        <f ca="1">IF(COUNTIF(K$13:OFFSET(K154,-1,0),$G154)&gt;=1,$G154," - ")</f>
        <v xml:space="preserve"> - </v>
      </c>
    </row>
    <row r="155" spans="1:12" x14ac:dyDescent="0.2">
      <c r="A155" s="64"/>
      <c r="B155" s="55"/>
      <c r="C155" s="66"/>
      <c r="D155" s="55"/>
      <c r="E155" s="66"/>
      <c r="F155" s="55"/>
      <c r="G155" s="57" t="str">
        <f t="shared" ref="G155:G191" si="9">IF(OR(B155="",OR(C155="",D155=""))," - ",DATE(B155,C155,D155))</f>
        <v xml:space="preserve"> - </v>
      </c>
      <c r="H155" s="138" t="str">
        <f ca="1">IF(COUNTIF(G$13:OFFSET(G155,-1,0),$G155)&gt;=1,$G155," - ")</f>
        <v xml:space="preserve"> - </v>
      </c>
      <c r="I155" s="138" t="str">
        <f ca="1">IF(COUNTIF(H$13:OFFSET(H155,-1,0),$G155)&gt;=1,$G155," - ")</f>
        <v xml:space="preserve"> - </v>
      </c>
      <c r="J155" s="138" t="str">
        <f ca="1">IF(COUNTIF(I$13:OFFSET(I155,-1,0),$G155)&gt;=1,$G155," - ")</f>
        <v xml:space="preserve"> - </v>
      </c>
      <c r="K155" s="138" t="str">
        <f ca="1">IF(COUNTIF(J$13:OFFSET(J155,-1,0),$G155)&gt;=1,$G155," - ")</f>
        <v xml:space="preserve"> - </v>
      </c>
      <c r="L155" s="138" t="str">
        <f ca="1">IF(COUNTIF(K$13:OFFSET(K155,-1,0),$G155)&gt;=1,$G155," - ")</f>
        <v xml:space="preserve"> - </v>
      </c>
    </row>
    <row r="156" spans="1:12" x14ac:dyDescent="0.2">
      <c r="A156" s="64"/>
      <c r="B156" s="55"/>
      <c r="C156" s="66"/>
      <c r="D156" s="55"/>
      <c r="E156" s="66"/>
      <c r="F156" s="55"/>
      <c r="G156" s="57" t="str">
        <f t="shared" si="9"/>
        <v xml:space="preserve"> - </v>
      </c>
      <c r="H156" s="138" t="str">
        <f ca="1">IF(COUNTIF(G$13:OFFSET(G156,-1,0),$G156)&gt;=1,$G156," - ")</f>
        <v xml:space="preserve"> - </v>
      </c>
      <c r="I156" s="138" t="str">
        <f ca="1">IF(COUNTIF(H$13:OFFSET(H156,-1,0),$G156)&gt;=1,$G156," - ")</f>
        <v xml:space="preserve"> - </v>
      </c>
      <c r="J156" s="138" t="str">
        <f ca="1">IF(COUNTIF(I$13:OFFSET(I156,-1,0),$G156)&gt;=1,$G156," - ")</f>
        <v xml:space="preserve"> - </v>
      </c>
      <c r="K156" s="138" t="str">
        <f ca="1">IF(COUNTIF(J$13:OFFSET(J156,-1,0),$G156)&gt;=1,$G156," - ")</f>
        <v xml:space="preserve"> - </v>
      </c>
      <c r="L156" s="138" t="str">
        <f ca="1">IF(COUNTIF(K$13:OFFSET(K156,-1,0),$G156)&gt;=1,$G156," - ")</f>
        <v xml:space="preserve"> - </v>
      </c>
    </row>
    <row r="157" spans="1:12" x14ac:dyDescent="0.2">
      <c r="A157" s="64"/>
      <c r="B157" s="55"/>
      <c r="C157" s="66"/>
      <c r="D157" s="55"/>
      <c r="E157" s="66"/>
      <c r="F157" s="55"/>
      <c r="G157" s="57" t="str">
        <f>IF(OR(B157="",OR(C157="",D157=""))," - ",DATE(B157,C157,D157))</f>
        <v xml:space="preserve"> - </v>
      </c>
      <c r="H157" s="138" t="str">
        <f ca="1">IF(COUNTIF(G$13:OFFSET(G157,-1,0),$G157)&gt;=1,$G157," - ")</f>
        <v xml:space="preserve"> - </v>
      </c>
      <c r="I157" s="138" t="str">
        <f ca="1">IF(COUNTIF(H$13:OFFSET(H157,-1,0),$G157)&gt;=1,$G157," - ")</f>
        <v xml:space="preserve"> - </v>
      </c>
      <c r="J157" s="138" t="str">
        <f ca="1">IF(COUNTIF(I$13:OFFSET(I157,-1,0),$G157)&gt;=1,$G157," - ")</f>
        <v xml:space="preserve"> - </v>
      </c>
      <c r="K157" s="138" t="str">
        <f ca="1">IF(COUNTIF(J$13:OFFSET(J157,-1,0),$G157)&gt;=1,$G157," - ")</f>
        <v xml:space="preserve"> - </v>
      </c>
      <c r="L157" s="138" t="str">
        <f ca="1">IF(COUNTIF(K$13:OFFSET(K157,-1,0),$G157)&gt;=1,$G157," - ")</f>
        <v xml:space="preserve"> - </v>
      </c>
    </row>
    <row r="158" spans="1:12" x14ac:dyDescent="0.2">
      <c r="A158" s="64"/>
      <c r="B158" s="55"/>
      <c r="C158" s="66"/>
      <c r="D158" s="55"/>
      <c r="E158" s="66"/>
      <c r="F158" s="55"/>
      <c r="G158" s="57" t="str">
        <f t="shared" si="9"/>
        <v xml:space="preserve"> - </v>
      </c>
      <c r="H158" s="138" t="str">
        <f ca="1">IF(COUNTIF(G$13:OFFSET(G158,-1,0),$G158)&gt;=1,$G158," - ")</f>
        <v xml:space="preserve"> - </v>
      </c>
      <c r="I158" s="138" t="str">
        <f ca="1">IF(COUNTIF(H$13:OFFSET(H158,-1,0),$G158)&gt;=1,$G158," - ")</f>
        <v xml:space="preserve"> - </v>
      </c>
      <c r="J158" s="138" t="str">
        <f ca="1">IF(COUNTIF(I$13:OFFSET(I158,-1,0),$G158)&gt;=1,$G158," - ")</f>
        <v xml:space="preserve"> - </v>
      </c>
      <c r="K158" s="138" t="str">
        <f ca="1">IF(COUNTIF(J$13:OFFSET(J158,-1,0),$G158)&gt;=1,$G158," - ")</f>
        <v xml:space="preserve"> - </v>
      </c>
      <c r="L158" s="138" t="str">
        <f ca="1">IF(COUNTIF(K$13:OFFSET(K158,-1,0),$G158)&gt;=1,$G158," - ")</f>
        <v xml:space="preserve"> - </v>
      </c>
    </row>
    <row r="159" spans="1:12" x14ac:dyDescent="0.2">
      <c r="A159" s="64"/>
      <c r="B159" s="55"/>
      <c r="C159" s="66"/>
      <c r="D159" s="55"/>
      <c r="E159" s="66"/>
      <c r="F159" s="55"/>
      <c r="G159" s="57" t="str">
        <f t="shared" si="9"/>
        <v xml:space="preserve"> - </v>
      </c>
      <c r="H159" s="138" t="str">
        <f ca="1">IF(COUNTIF(G$13:OFFSET(G159,-1,0),$G159)&gt;=1,$G159," - ")</f>
        <v xml:space="preserve"> - </v>
      </c>
      <c r="I159" s="138" t="str">
        <f ca="1">IF(COUNTIF(H$13:OFFSET(H159,-1,0),$G159)&gt;=1,$G159," - ")</f>
        <v xml:space="preserve"> - </v>
      </c>
      <c r="J159" s="138" t="str">
        <f ca="1">IF(COUNTIF(I$13:OFFSET(I159,-1,0),$G159)&gt;=1,$G159," - ")</f>
        <v xml:space="preserve"> - </v>
      </c>
      <c r="K159" s="138" t="str">
        <f ca="1">IF(COUNTIF(J$13:OFFSET(J159,-1,0),$G159)&gt;=1,$G159," - ")</f>
        <v xml:space="preserve"> - </v>
      </c>
      <c r="L159" s="138" t="str">
        <f ca="1">IF(COUNTIF(K$13:OFFSET(K159,-1,0),$G159)&gt;=1,$G159," - ")</f>
        <v xml:space="preserve"> - </v>
      </c>
    </row>
    <row r="160" spans="1:12" x14ac:dyDescent="0.2">
      <c r="A160" s="64"/>
      <c r="B160" s="55"/>
      <c r="C160" s="66"/>
      <c r="D160" s="55"/>
      <c r="E160" s="66"/>
      <c r="F160" s="55"/>
      <c r="G160" s="57" t="str">
        <f t="shared" ref="G160" si="10">IF(OR(B160="",OR(C160="",D160=""))," - ",DATE(B160,C160,D160))</f>
        <v xml:space="preserve"> - </v>
      </c>
      <c r="H160" s="138" t="str">
        <f ca="1">IF(COUNTIF(G$13:OFFSET(G160,-1,0),$G160)&gt;=1,$G160," - ")</f>
        <v xml:space="preserve"> - </v>
      </c>
      <c r="I160" s="138" t="str">
        <f ca="1">IF(COUNTIF(H$13:OFFSET(H160,-1,0),$G160)&gt;=1,$G160," - ")</f>
        <v xml:space="preserve"> - </v>
      </c>
      <c r="J160" s="138" t="str">
        <f ca="1">IF(COUNTIF(I$13:OFFSET(I160,-1,0),$G160)&gt;=1,$G160," - ")</f>
        <v xml:space="preserve"> - </v>
      </c>
      <c r="K160" s="138" t="str">
        <f ca="1">IF(COUNTIF(J$13:OFFSET(J160,-1,0),$G160)&gt;=1,$G160," - ")</f>
        <v xml:space="preserve"> - </v>
      </c>
      <c r="L160" s="138" t="str">
        <f ca="1">IF(COUNTIF(K$13:OFFSET(K160,-1,0),$G160)&gt;=1,$G160," - ")</f>
        <v xml:space="preserve"> - </v>
      </c>
    </row>
    <row r="161" spans="1:12" x14ac:dyDescent="0.2">
      <c r="A161" s="64"/>
      <c r="B161" s="55"/>
      <c r="C161" s="66"/>
      <c r="D161" s="55"/>
      <c r="E161" s="66"/>
      <c r="F161" s="55"/>
      <c r="G161" s="57" t="str">
        <f t="shared" si="9"/>
        <v xml:space="preserve"> - </v>
      </c>
      <c r="H161" s="138" t="str">
        <f ca="1">IF(COUNTIF(G$13:OFFSET(G161,-1,0),$G161)&gt;=1,$G161," - ")</f>
        <v xml:space="preserve"> - </v>
      </c>
      <c r="I161" s="138" t="str">
        <f ca="1">IF(COUNTIF(H$13:OFFSET(H161,-1,0),$G161)&gt;=1,$G161," - ")</f>
        <v xml:space="preserve"> - </v>
      </c>
      <c r="J161" s="138" t="str">
        <f ca="1">IF(COUNTIF(I$13:OFFSET(I161,-1,0),$G161)&gt;=1,$G161," - ")</f>
        <v xml:space="preserve"> - </v>
      </c>
      <c r="K161" s="138" t="str">
        <f ca="1">IF(COUNTIF(J$13:OFFSET(J161,-1,0),$G161)&gt;=1,$G161," - ")</f>
        <v xml:space="preserve"> - </v>
      </c>
      <c r="L161" s="138" t="str">
        <f ca="1">IF(COUNTIF(K$13:OFFSET(K161,-1,0),$G161)&gt;=1,$G161," - ")</f>
        <v xml:space="preserve"> - </v>
      </c>
    </row>
    <row r="162" spans="1:12" x14ac:dyDescent="0.2">
      <c r="A162" s="64"/>
      <c r="B162" s="55"/>
      <c r="C162" s="66"/>
      <c r="D162" s="55"/>
      <c r="E162" s="66"/>
      <c r="F162" s="55"/>
      <c r="G162" s="57" t="str">
        <f t="shared" si="9"/>
        <v xml:space="preserve"> - </v>
      </c>
      <c r="H162" s="138" t="str">
        <f ca="1">IF(COUNTIF(G$13:OFFSET(G162,-1,0),$G162)&gt;=1,$G162," - ")</f>
        <v xml:space="preserve"> - </v>
      </c>
      <c r="I162" s="138" t="str">
        <f ca="1">IF(COUNTIF(H$13:OFFSET(H162,-1,0),$G162)&gt;=1,$G162," - ")</f>
        <v xml:space="preserve"> - </v>
      </c>
      <c r="J162" s="138" t="str">
        <f ca="1">IF(COUNTIF(I$13:OFFSET(I162,-1,0),$G162)&gt;=1,$G162," - ")</f>
        <v xml:space="preserve"> - </v>
      </c>
      <c r="K162" s="138" t="str">
        <f ca="1">IF(COUNTIF(J$13:OFFSET(J162,-1,0),$G162)&gt;=1,$G162," - ")</f>
        <v xml:space="preserve"> - </v>
      </c>
      <c r="L162" s="138" t="str">
        <f ca="1">IF(COUNTIF(K$13:OFFSET(K162,-1,0),$G162)&gt;=1,$G162," - ")</f>
        <v xml:space="preserve"> - </v>
      </c>
    </row>
    <row r="163" spans="1:12" x14ac:dyDescent="0.2">
      <c r="A163" s="64"/>
      <c r="B163" s="55"/>
      <c r="C163" s="66"/>
      <c r="D163" s="55"/>
      <c r="E163" s="66"/>
      <c r="F163" s="55"/>
      <c r="G163" s="57" t="str">
        <f t="shared" si="9"/>
        <v xml:space="preserve"> - </v>
      </c>
      <c r="H163" s="138" t="str">
        <f ca="1">IF(COUNTIF(G$13:OFFSET(G163,-1,0),$G163)&gt;=1,$G163," - ")</f>
        <v xml:space="preserve"> - </v>
      </c>
      <c r="I163" s="138" t="str">
        <f ca="1">IF(COUNTIF(H$13:OFFSET(H163,-1,0),$G163)&gt;=1,$G163," - ")</f>
        <v xml:space="preserve"> - </v>
      </c>
      <c r="J163" s="138" t="str">
        <f ca="1">IF(COUNTIF(I$13:OFFSET(I163,-1,0),$G163)&gt;=1,$G163," - ")</f>
        <v xml:space="preserve"> - </v>
      </c>
      <c r="K163" s="138" t="str">
        <f ca="1">IF(COUNTIF(J$13:OFFSET(J163,-1,0),$G163)&gt;=1,$G163," - ")</f>
        <v xml:space="preserve"> - </v>
      </c>
      <c r="L163" s="138" t="str">
        <f ca="1">IF(COUNTIF(K$13:OFFSET(K163,-1,0),$G163)&gt;=1,$G163," - ")</f>
        <v xml:space="preserve"> - </v>
      </c>
    </row>
    <row r="164" spans="1:12" x14ac:dyDescent="0.2">
      <c r="A164" s="64"/>
      <c r="B164" s="55"/>
      <c r="C164" s="66"/>
      <c r="D164" s="55"/>
      <c r="E164" s="66"/>
      <c r="F164" s="55"/>
      <c r="G164" s="57" t="str">
        <f t="shared" si="9"/>
        <v xml:space="preserve"> - </v>
      </c>
      <c r="H164" s="138" t="str">
        <f ca="1">IF(COUNTIF(G$13:OFFSET(G164,-1,0),$G164)&gt;=1,$G164," - ")</f>
        <v xml:space="preserve"> - </v>
      </c>
      <c r="I164" s="138" t="str">
        <f ca="1">IF(COUNTIF(H$13:OFFSET(H164,-1,0),$G164)&gt;=1,$G164," - ")</f>
        <v xml:space="preserve"> - </v>
      </c>
      <c r="J164" s="138" t="str">
        <f ca="1">IF(COUNTIF(I$13:OFFSET(I164,-1,0),$G164)&gt;=1,$G164," - ")</f>
        <v xml:space="preserve"> - </v>
      </c>
      <c r="K164" s="138" t="str">
        <f ca="1">IF(COUNTIF(J$13:OFFSET(J164,-1,0),$G164)&gt;=1,$G164," - ")</f>
        <v xml:space="preserve"> - </v>
      </c>
      <c r="L164" s="138" t="str">
        <f ca="1">IF(COUNTIF(K$13:OFFSET(K164,-1,0),$G164)&gt;=1,$G164," - ")</f>
        <v xml:space="preserve"> - </v>
      </c>
    </row>
    <row r="165" spans="1:12" x14ac:dyDescent="0.2">
      <c r="A165" s="64"/>
      <c r="B165" s="55"/>
      <c r="C165" s="66"/>
      <c r="D165" s="55"/>
      <c r="E165" s="66"/>
      <c r="F165" s="55"/>
      <c r="G165" s="57" t="str">
        <f t="shared" si="9"/>
        <v xml:space="preserve"> - </v>
      </c>
      <c r="H165" s="138" t="str">
        <f ca="1">IF(COUNTIF(G$13:OFFSET(G165,-1,0),$G165)&gt;=1,$G165," - ")</f>
        <v xml:space="preserve"> - </v>
      </c>
      <c r="I165" s="138" t="str">
        <f ca="1">IF(COUNTIF(H$13:OFFSET(H165,-1,0),$G165)&gt;=1,$G165," - ")</f>
        <v xml:space="preserve"> - </v>
      </c>
      <c r="J165" s="138" t="str">
        <f ca="1">IF(COUNTIF(I$13:OFFSET(I165,-1,0),$G165)&gt;=1,$G165," - ")</f>
        <v xml:space="preserve"> - </v>
      </c>
      <c r="K165" s="138" t="str">
        <f ca="1">IF(COUNTIF(J$13:OFFSET(J165,-1,0),$G165)&gt;=1,$G165," - ")</f>
        <v xml:space="preserve"> - </v>
      </c>
      <c r="L165" s="138" t="str">
        <f ca="1">IF(COUNTIF(K$13:OFFSET(K165,-1,0),$G165)&gt;=1,$G165," - ")</f>
        <v xml:space="preserve"> - </v>
      </c>
    </row>
    <row r="166" spans="1:12" x14ac:dyDescent="0.2">
      <c r="A166" s="64"/>
      <c r="B166" s="55"/>
      <c r="C166" s="66"/>
      <c r="D166" s="55"/>
      <c r="E166" s="66"/>
      <c r="F166" s="55"/>
      <c r="G166" s="57" t="str">
        <f t="shared" si="9"/>
        <v xml:space="preserve"> - </v>
      </c>
      <c r="H166" s="138" t="str">
        <f ca="1">IF(COUNTIF(G$13:OFFSET(G166,-1,0),$G166)&gt;=1,$G166," - ")</f>
        <v xml:space="preserve"> - </v>
      </c>
      <c r="I166" s="138" t="str">
        <f ca="1">IF(COUNTIF(H$13:OFFSET(H166,-1,0),$G166)&gt;=1,$G166," - ")</f>
        <v xml:space="preserve"> - </v>
      </c>
      <c r="J166" s="138" t="str">
        <f ca="1">IF(COUNTIF(I$13:OFFSET(I166,-1,0),$G166)&gt;=1,$G166," - ")</f>
        <v xml:space="preserve"> - </v>
      </c>
      <c r="K166" s="138" t="str">
        <f ca="1">IF(COUNTIF(J$13:OFFSET(J166,-1,0),$G166)&gt;=1,$G166," - ")</f>
        <v xml:space="preserve"> - </v>
      </c>
      <c r="L166" s="138" t="str">
        <f ca="1">IF(COUNTIF(K$13:OFFSET(K166,-1,0),$G166)&gt;=1,$G166," - ")</f>
        <v xml:space="preserve"> - </v>
      </c>
    </row>
    <row r="167" spans="1:12" x14ac:dyDescent="0.2">
      <c r="A167" s="64"/>
      <c r="B167" s="55"/>
      <c r="C167" s="66"/>
      <c r="D167" s="55"/>
      <c r="E167" s="66"/>
      <c r="F167" s="55"/>
      <c r="G167" s="57" t="str">
        <f t="shared" si="9"/>
        <v xml:space="preserve"> - </v>
      </c>
      <c r="H167" s="138" t="str">
        <f ca="1">IF(COUNTIF(G$13:OFFSET(G167,-1,0),$G167)&gt;=1,$G167," - ")</f>
        <v xml:space="preserve"> - </v>
      </c>
      <c r="I167" s="138" t="str">
        <f ca="1">IF(COUNTIF(H$13:OFFSET(H167,-1,0),$G167)&gt;=1,$G167," - ")</f>
        <v xml:space="preserve"> - </v>
      </c>
      <c r="J167" s="138" t="str">
        <f ca="1">IF(COUNTIF(I$13:OFFSET(I167,-1,0),$G167)&gt;=1,$G167," - ")</f>
        <v xml:space="preserve"> - </v>
      </c>
      <c r="K167" s="138" t="str">
        <f ca="1">IF(COUNTIF(J$13:OFFSET(J167,-1,0),$G167)&gt;=1,$G167," - ")</f>
        <v xml:space="preserve"> - </v>
      </c>
      <c r="L167" s="138" t="str">
        <f ca="1">IF(COUNTIF(K$13:OFFSET(K167,-1,0),$G167)&gt;=1,$G167," - ")</f>
        <v xml:space="preserve"> - </v>
      </c>
    </row>
    <row r="168" spans="1:12" x14ac:dyDescent="0.2">
      <c r="A168" s="64"/>
      <c r="B168" s="55"/>
      <c r="C168" s="66"/>
      <c r="D168" s="55"/>
      <c r="E168" s="66"/>
      <c r="F168" s="55"/>
      <c r="G168" s="57" t="str">
        <f t="shared" si="9"/>
        <v xml:space="preserve"> - </v>
      </c>
      <c r="H168" s="138" t="str">
        <f ca="1">IF(COUNTIF(G$13:OFFSET(G168,-1,0),$G168)&gt;=1,$G168," - ")</f>
        <v xml:space="preserve"> - </v>
      </c>
      <c r="I168" s="138" t="str">
        <f ca="1">IF(COUNTIF(H$13:OFFSET(H168,-1,0),$G168)&gt;=1,$G168," - ")</f>
        <v xml:space="preserve"> - </v>
      </c>
      <c r="J168" s="138" t="str">
        <f ca="1">IF(COUNTIF(I$13:OFFSET(I168,-1,0),$G168)&gt;=1,$G168," - ")</f>
        <v xml:space="preserve"> - </v>
      </c>
      <c r="K168" s="138" t="str">
        <f ca="1">IF(COUNTIF(J$13:OFFSET(J168,-1,0),$G168)&gt;=1,$G168," - ")</f>
        <v xml:space="preserve"> - </v>
      </c>
      <c r="L168" s="138" t="str">
        <f ca="1">IF(COUNTIF(K$13:OFFSET(K168,-1,0),$G168)&gt;=1,$G168," - ")</f>
        <v xml:space="preserve"> - </v>
      </c>
    </row>
    <row r="169" spans="1:12" x14ac:dyDescent="0.2">
      <c r="A169" s="64"/>
      <c r="B169" s="55"/>
      <c r="C169" s="66"/>
      <c r="D169" s="55"/>
      <c r="E169" s="66"/>
      <c r="F169" s="55"/>
      <c r="G169" s="57" t="str">
        <f t="shared" si="9"/>
        <v xml:space="preserve"> - </v>
      </c>
      <c r="H169" s="138" t="str">
        <f ca="1">IF(COUNTIF(G$13:OFFSET(G169,-1,0),$G169)&gt;=1,$G169," - ")</f>
        <v xml:space="preserve"> - </v>
      </c>
      <c r="I169" s="138" t="str">
        <f ca="1">IF(COUNTIF(H$13:OFFSET(H169,-1,0),$G169)&gt;=1,$G169," - ")</f>
        <v xml:space="preserve"> - </v>
      </c>
      <c r="J169" s="138" t="str">
        <f ca="1">IF(COUNTIF(I$13:OFFSET(I169,-1,0),$G169)&gt;=1,$G169," - ")</f>
        <v xml:space="preserve"> - </v>
      </c>
      <c r="K169" s="138" t="str">
        <f ca="1">IF(COUNTIF(J$13:OFFSET(J169,-1,0),$G169)&gt;=1,$G169," - ")</f>
        <v xml:space="preserve"> - </v>
      </c>
      <c r="L169" s="138" t="str">
        <f ca="1">IF(COUNTIF(K$13:OFFSET(K169,-1,0),$G169)&gt;=1,$G169," - ")</f>
        <v xml:space="preserve"> - </v>
      </c>
    </row>
    <row r="170" spans="1:12" x14ac:dyDescent="0.2">
      <c r="A170" s="64"/>
      <c r="B170" s="55"/>
      <c r="C170" s="66"/>
      <c r="D170" s="55"/>
      <c r="E170" s="66"/>
      <c r="F170" s="55"/>
      <c r="G170" s="57" t="str">
        <f t="shared" si="9"/>
        <v xml:space="preserve"> - </v>
      </c>
      <c r="H170" s="138" t="str">
        <f ca="1">IF(COUNTIF(G$13:OFFSET(G170,-1,0),$G170)&gt;=1,$G170," - ")</f>
        <v xml:space="preserve"> - </v>
      </c>
      <c r="I170" s="138" t="str">
        <f ca="1">IF(COUNTIF(H$13:OFFSET(H170,-1,0),$G170)&gt;=1,$G170," - ")</f>
        <v xml:space="preserve"> - </v>
      </c>
      <c r="J170" s="138" t="str">
        <f ca="1">IF(COUNTIF(I$13:OFFSET(I170,-1,0),$G170)&gt;=1,$G170," - ")</f>
        <v xml:space="preserve"> - </v>
      </c>
      <c r="K170" s="138" t="str">
        <f ca="1">IF(COUNTIF(J$13:OFFSET(J170,-1,0),$G170)&gt;=1,$G170," - ")</f>
        <v xml:space="preserve"> - </v>
      </c>
      <c r="L170" s="138" t="str">
        <f ca="1">IF(COUNTIF(K$13:OFFSET(K170,-1,0),$G170)&gt;=1,$G170," - ")</f>
        <v xml:space="preserve"> - </v>
      </c>
    </row>
    <row r="171" spans="1:12" x14ac:dyDescent="0.2">
      <c r="A171" s="64"/>
      <c r="B171" s="55"/>
      <c r="C171" s="66"/>
      <c r="D171" s="55"/>
      <c r="E171" s="66"/>
      <c r="F171" s="55"/>
      <c r="G171" s="57" t="str">
        <f t="shared" si="9"/>
        <v xml:space="preserve"> - </v>
      </c>
      <c r="H171" s="138" t="str">
        <f ca="1">IF(COUNTIF(G$13:OFFSET(G171,-1,0),$G171)&gt;=1,$G171," - ")</f>
        <v xml:space="preserve"> - </v>
      </c>
      <c r="I171" s="138" t="str">
        <f ca="1">IF(COUNTIF(H$13:OFFSET(H171,-1,0),$G171)&gt;=1,$G171," - ")</f>
        <v xml:space="preserve"> - </v>
      </c>
      <c r="J171" s="138" t="str">
        <f ca="1">IF(COUNTIF(I$13:OFFSET(I171,-1,0),$G171)&gt;=1,$G171," - ")</f>
        <v xml:space="preserve"> - </v>
      </c>
      <c r="K171" s="138" t="str">
        <f ca="1">IF(COUNTIF(J$13:OFFSET(J171,-1,0),$G171)&gt;=1,$G171," - ")</f>
        <v xml:space="preserve"> - </v>
      </c>
      <c r="L171" s="138" t="str">
        <f ca="1">IF(COUNTIF(K$13:OFFSET(K171,-1,0),$G171)&gt;=1,$G171," - ")</f>
        <v xml:space="preserve"> - </v>
      </c>
    </row>
    <row r="172" spans="1:12" x14ac:dyDescent="0.2">
      <c r="A172" s="64"/>
      <c r="B172" s="55"/>
      <c r="C172" s="66"/>
      <c r="D172" s="55"/>
      <c r="E172" s="66"/>
      <c r="F172" s="55"/>
      <c r="G172" s="57" t="str">
        <f t="shared" si="9"/>
        <v xml:space="preserve"> - </v>
      </c>
      <c r="H172" s="138" t="str">
        <f ca="1">IF(COUNTIF(G$13:OFFSET(G172,-1,0),$G172)&gt;=1,$G172," - ")</f>
        <v xml:space="preserve"> - </v>
      </c>
      <c r="I172" s="138" t="str">
        <f ca="1">IF(COUNTIF(H$13:OFFSET(H172,-1,0),$G172)&gt;=1,$G172," - ")</f>
        <v xml:space="preserve"> - </v>
      </c>
      <c r="J172" s="138" t="str">
        <f ca="1">IF(COUNTIF(I$13:OFFSET(I172,-1,0),$G172)&gt;=1,$G172," - ")</f>
        <v xml:space="preserve"> - </v>
      </c>
      <c r="K172" s="138" t="str">
        <f ca="1">IF(COUNTIF(J$13:OFFSET(J172,-1,0),$G172)&gt;=1,$G172," - ")</f>
        <v xml:space="preserve"> - </v>
      </c>
      <c r="L172" s="138" t="str">
        <f ca="1">IF(COUNTIF(K$13:OFFSET(K172,-1,0),$G172)&gt;=1,$G172," - ")</f>
        <v xml:space="preserve"> - </v>
      </c>
    </row>
    <row r="173" spans="1:12" x14ac:dyDescent="0.2">
      <c r="A173" s="64"/>
      <c r="B173" s="55"/>
      <c r="C173" s="66"/>
      <c r="D173" s="55"/>
      <c r="E173" s="66"/>
      <c r="F173" s="55"/>
      <c r="G173" s="57" t="str">
        <f t="shared" si="9"/>
        <v xml:space="preserve"> - </v>
      </c>
      <c r="H173" s="138" t="str">
        <f ca="1">IF(COUNTIF(G$13:OFFSET(G173,-1,0),$G173)&gt;=1,$G173," - ")</f>
        <v xml:space="preserve"> - </v>
      </c>
      <c r="I173" s="138" t="str">
        <f ca="1">IF(COUNTIF(H$13:OFFSET(H173,-1,0),$G173)&gt;=1,$G173," - ")</f>
        <v xml:space="preserve"> - </v>
      </c>
      <c r="J173" s="138" t="str">
        <f ca="1">IF(COUNTIF(I$13:OFFSET(I173,-1,0),$G173)&gt;=1,$G173," - ")</f>
        <v xml:space="preserve"> - </v>
      </c>
      <c r="K173" s="138" t="str">
        <f ca="1">IF(COUNTIF(J$13:OFFSET(J173,-1,0),$G173)&gt;=1,$G173," - ")</f>
        <v xml:space="preserve"> - </v>
      </c>
      <c r="L173" s="138" t="str">
        <f ca="1">IF(COUNTIF(K$13:OFFSET(K173,-1,0),$G173)&gt;=1,$G173," - ")</f>
        <v xml:space="preserve"> - </v>
      </c>
    </row>
    <row r="174" spans="1:12" x14ac:dyDescent="0.2">
      <c r="A174" s="64"/>
      <c r="B174" s="55"/>
      <c r="C174" s="66"/>
      <c r="D174" s="55"/>
      <c r="E174" s="66"/>
      <c r="F174" s="55"/>
      <c r="G174" s="57" t="str">
        <f t="shared" si="9"/>
        <v xml:space="preserve"> - </v>
      </c>
      <c r="H174" s="138" t="str">
        <f ca="1">IF(COUNTIF(G$13:OFFSET(G174,-1,0),$G174)&gt;=1,$G174," - ")</f>
        <v xml:space="preserve"> - </v>
      </c>
      <c r="I174" s="138" t="str">
        <f ca="1">IF(COUNTIF(H$13:OFFSET(H174,-1,0),$G174)&gt;=1,$G174," - ")</f>
        <v xml:space="preserve"> - </v>
      </c>
      <c r="J174" s="138" t="str">
        <f ca="1">IF(COUNTIF(I$13:OFFSET(I174,-1,0),$G174)&gt;=1,$G174," - ")</f>
        <v xml:space="preserve"> - </v>
      </c>
      <c r="K174" s="138" t="str">
        <f ca="1">IF(COUNTIF(J$13:OFFSET(J174,-1,0),$G174)&gt;=1,$G174," - ")</f>
        <v xml:space="preserve"> - </v>
      </c>
      <c r="L174" s="138" t="str">
        <f ca="1">IF(COUNTIF(K$13:OFFSET(K174,-1,0),$G174)&gt;=1,$G174," - ")</f>
        <v xml:space="preserve"> - </v>
      </c>
    </row>
    <row r="175" spans="1:12" x14ac:dyDescent="0.2">
      <c r="A175" s="64"/>
      <c r="B175" s="55"/>
      <c r="C175" s="66"/>
      <c r="D175" s="55"/>
      <c r="E175" s="66"/>
      <c r="F175" s="55"/>
      <c r="G175" s="57" t="str">
        <f t="shared" si="9"/>
        <v xml:space="preserve"> - </v>
      </c>
      <c r="H175" s="138" t="str">
        <f ca="1">IF(COUNTIF(G$13:OFFSET(G175,-1,0),$G175)&gt;=1,$G175," - ")</f>
        <v xml:space="preserve"> - </v>
      </c>
      <c r="I175" s="138" t="str">
        <f ca="1">IF(COUNTIF(H$13:OFFSET(H175,-1,0),$G175)&gt;=1,$G175," - ")</f>
        <v xml:space="preserve"> - </v>
      </c>
      <c r="J175" s="138" t="str">
        <f ca="1">IF(COUNTIF(I$13:OFFSET(I175,-1,0),$G175)&gt;=1,$G175," - ")</f>
        <v xml:space="preserve"> - </v>
      </c>
      <c r="K175" s="138" t="str">
        <f ca="1">IF(COUNTIF(J$13:OFFSET(J175,-1,0),$G175)&gt;=1,$G175," - ")</f>
        <v xml:space="preserve"> - </v>
      </c>
      <c r="L175" s="138" t="str">
        <f ca="1">IF(COUNTIF(K$13:OFFSET(K175,-1,0),$G175)&gt;=1,$G175," - ")</f>
        <v xml:space="preserve"> - </v>
      </c>
    </row>
    <row r="176" spans="1:12" x14ac:dyDescent="0.2">
      <c r="A176" s="64"/>
      <c r="B176" s="55"/>
      <c r="C176" s="66"/>
      <c r="D176" s="55"/>
      <c r="E176" s="66"/>
      <c r="F176" s="55"/>
      <c r="G176" s="57" t="str">
        <f t="shared" si="9"/>
        <v xml:space="preserve"> - </v>
      </c>
      <c r="H176" s="138" t="str">
        <f ca="1">IF(COUNTIF(G$13:OFFSET(G176,-1,0),$G176)&gt;=1,$G176," - ")</f>
        <v xml:space="preserve"> - </v>
      </c>
      <c r="I176" s="138" t="str">
        <f ca="1">IF(COUNTIF(H$13:OFFSET(H176,-1,0),$G176)&gt;=1,$G176," - ")</f>
        <v xml:space="preserve"> - </v>
      </c>
      <c r="J176" s="138" t="str">
        <f ca="1">IF(COUNTIF(I$13:OFFSET(I176,-1,0),$G176)&gt;=1,$G176," - ")</f>
        <v xml:space="preserve"> - </v>
      </c>
      <c r="K176" s="138" t="str">
        <f ca="1">IF(COUNTIF(J$13:OFFSET(J176,-1,0),$G176)&gt;=1,$G176," - ")</f>
        <v xml:space="preserve"> - </v>
      </c>
      <c r="L176" s="138" t="str">
        <f ca="1">IF(COUNTIF(K$13:OFFSET(K176,-1,0),$G176)&gt;=1,$G176," - ")</f>
        <v xml:space="preserve"> - </v>
      </c>
    </row>
    <row r="177" spans="1:12" x14ac:dyDescent="0.2">
      <c r="A177" s="64"/>
      <c r="B177" s="55"/>
      <c r="C177" s="66"/>
      <c r="D177" s="55"/>
      <c r="E177" s="66"/>
      <c r="F177" s="55"/>
      <c r="G177" s="57" t="str">
        <f t="shared" si="9"/>
        <v xml:space="preserve"> - </v>
      </c>
      <c r="H177" s="138" t="str">
        <f ca="1">IF(COUNTIF(G$13:OFFSET(G177,-1,0),$G177)&gt;=1,$G177," - ")</f>
        <v xml:space="preserve"> - </v>
      </c>
      <c r="I177" s="138" t="str">
        <f ca="1">IF(COUNTIF(H$13:OFFSET(H177,-1,0),$G177)&gt;=1,$G177," - ")</f>
        <v xml:space="preserve"> - </v>
      </c>
      <c r="J177" s="138" t="str">
        <f ca="1">IF(COUNTIF(I$13:OFFSET(I177,-1,0),$G177)&gt;=1,$G177," - ")</f>
        <v xml:space="preserve"> - </v>
      </c>
      <c r="K177" s="138" t="str">
        <f ca="1">IF(COUNTIF(J$13:OFFSET(J177,-1,0),$G177)&gt;=1,$G177," - ")</f>
        <v xml:space="preserve"> - </v>
      </c>
      <c r="L177" s="138" t="str">
        <f ca="1">IF(COUNTIF(K$13:OFFSET(K177,-1,0),$G177)&gt;=1,$G177," - ")</f>
        <v xml:space="preserve"> - </v>
      </c>
    </row>
    <row r="178" spans="1:12" x14ac:dyDescent="0.2">
      <c r="A178" s="64"/>
      <c r="B178" s="55"/>
      <c r="C178" s="66"/>
      <c r="D178" s="55"/>
      <c r="E178" s="66"/>
      <c r="F178" s="55"/>
      <c r="G178" s="57" t="str">
        <f t="shared" si="9"/>
        <v xml:space="preserve"> - </v>
      </c>
      <c r="H178" s="138" t="str">
        <f ca="1">IF(COUNTIF(G$13:OFFSET(G178,-1,0),$G178)&gt;=1,$G178," - ")</f>
        <v xml:space="preserve"> - </v>
      </c>
      <c r="I178" s="138" t="str">
        <f ca="1">IF(COUNTIF(H$13:OFFSET(H178,-1,0),$G178)&gt;=1,$G178," - ")</f>
        <v xml:space="preserve"> - </v>
      </c>
      <c r="J178" s="138" t="str">
        <f ca="1">IF(COUNTIF(I$13:OFFSET(I178,-1,0),$G178)&gt;=1,$G178," - ")</f>
        <v xml:space="preserve"> - </v>
      </c>
      <c r="K178" s="138" t="str">
        <f ca="1">IF(COUNTIF(J$13:OFFSET(J178,-1,0),$G178)&gt;=1,$G178," - ")</f>
        <v xml:space="preserve"> - </v>
      </c>
      <c r="L178" s="138" t="str">
        <f ca="1">IF(COUNTIF(K$13:OFFSET(K178,-1,0),$G178)&gt;=1,$G178," - ")</f>
        <v xml:space="preserve"> - </v>
      </c>
    </row>
    <row r="179" spans="1:12" x14ac:dyDescent="0.2">
      <c r="A179" s="64"/>
      <c r="B179" s="55"/>
      <c r="C179" s="66"/>
      <c r="D179" s="55"/>
      <c r="E179" s="66"/>
      <c r="F179" s="55"/>
      <c r="G179" s="57" t="str">
        <f t="shared" si="9"/>
        <v xml:space="preserve"> - </v>
      </c>
      <c r="H179" s="138" t="str">
        <f ca="1">IF(COUNTIF(G$13:OFFSET(G179,-1,0),$G179)&gt;=1,$G179," - ")</f>
        <v xml:space="preserve"> - </v>
      </c>
      <c r="I179" s="138" t="str">
        <f ca="1">IF(COUNTIF(H$13:OFFSET(H179,-1,0),$G179)&gt;=1,$G179," - ")</f>
        <v xml:space="preserve"> - </v>
      </c>
      <c r="J179" s="138" t="str">
        <f ca="1">IF(COUNTIF(I$13:OFFSET(I179,-1,0),$G179)&gt;=1,$G179," - ")</f>
        <v xml:space="preserve"> - </v>
      </c>
      <c r="K179" s="138" t="str">
        <f ca="1">IF(COUNTIF(J$13:OFFSET(J179,-1,0),$G179)&gt;=1,$G179," - ")</f>
        <v xml:space="preserve"> - </v>
      </c>
      <c r="L179" s="138" t="str">
        <f ca="1">IF(COUNTIF(K$13:OFFSET(K179,-1,0),$G179)&gt;=1,$G179," - ")</f>
        <v xml:space="preserve"> - </v>
      </c>
    </row>
    <row r="180" spans="1:12" x14ac:dyDescent="0.2">
      <c r="A180" s="64"/>
      <c r="B180" s="55"/>
      <c r="C180" s="66"/>
      <c r="D180" s="55"/>
      <c r="E180" s="66"/>
      <c r="F180" s="55"/>
      <c r="G180" s="57" t="str">
        <f t="shared" si="9"/>
        <v xml:space="preserve"> - </v>
      </c>
      <c r="H180" s="138" t="str">
        <f ca="1">IF(COUNTIF(G$13:OFFSET(G180,-1,0),$G180)&gt;=1,$G180," - ")</f>
        <v xml:space="preserve"> - </v>
      </c>
      <c r="I180" s="138" t="str">
        <f ca="1">IF(COUNTIF(H$13:OFFSET(H180,-1,0),$G180)&gt;=1,$G180," - ")</f>
        <v xml:space="preserve"> - </v>
      </c>
      <c r="J180" s="138" t="str">
        <f ca="1">IF(COUNTIF(I$13:OFFSET(I180,-1,0),$G180)&gt;=1,$G180," - ")</f>
        <v xml:space="preserve"> - </v>
      </c>
      <c r="K180" s="138" t="str">
        <f ca="1">IF(COUNTIF(J$13:OFFSET(J180,-1,0),$G180)&gt;=1,$G180," - ")</f>
        <v xml:space="preserve"> - </v>
      </c>
      <c r="L180" s="138" t="str">
        <f ca="1">IF(COUNTIF(K$13:OFFSET(K180,-1,0),$G180)&gt;=1,$G180," - ")</f>
        <v xml:space="preserve"> - </v>
      </c>
    </row>
    <row r="181" spans="1:12" x14ac:dyDescent="0.2">
      <c r="A181" s="64"/>
      <c r="B181" s="55"/>
      <c r="C181" s="66"/>
      <c r="D181" s="55"/>
      <c r="E181" s="66"/>
      <c r="F181" s="55"/>
      <c r="G181" s="57" t="str">
        <f t="shared" si="9"/>
        <v xml:space="preserve"> - </v>
      </c>
      <c r="H181" s="138" t="str">
        <f ca="1">IF(COUNTIF(G$13:OFFSET(G181,-1,0),$G181)&gt;=1,$G181," - ")</f>
        <v xml:space="preserve"> - </v>
      </c>
      <c r="I181" s="138" t="str">
        <f ca="1">IF(COUNTIF(H$13:OFFSET(H181,-1,0),$G181)&gt;=1,$G181," - ")</f>
        <v xml:space="preserve"> - </v>
      </c>
      <c r="J181" s="138" t="str">
        <f ca="1">IF(COUNTIF(I$13:OFFSET(I181,-1,0),$G181)&gt;=1,$G181," - ")</f>
        <v xml:space="preserve"> - </v>
      </c>
      <c r="K181" s="138" t="str">
        <f ca="1">IF(COUNTIF(J$13:OFFSET(J181,-1,0),$G181)&gt;=1,$G181," - ")</f>
        <v xml:space="preserve"> - </v>
      </c>
      <c r="L181" s="138" t="str">
        <f ca="1">IF(COUNTIF(K$13:OFFSET(K181,-1,0),$G181)&gt;=1,$G181," - ")</f>
        <v xml:space="preserve"> - </v>
      </c>
    </row>
    <row r="182" spans="1:12" x14ac:dyDescent="0.2">
      <c r="A182" s="64"/>
      <c r="B182" s="55"/>
      <c r="C182" s="66"/>
      <c r="D182" s="55"/>
      <c r="E182" s="66"/>
      <c r="F182" s="55"/>
      <c r="G182" s="57" t="str">
        <f t="shared" si="9"/>
        <v xml:space="preserve"> - </v>
      </c>
      <c r="H182" s="138" t="str">
        <f ca="1">IF(COUNTIF(G$13:OFFSET(G182,-1,0),$G182)&gt;=1,$G182," - ")</f>
        <v xml:space="preserve"> - </v>
      </c>
      <c r="I182" s="138" t="str">
        <f ca="1">IF(COUNTIF(H$13:OFFSET(H182,-1,0),$G182)&gt;=1,$G182," - ")</f>
        <v xml:space="preserve"> - </v>
      </c>
      <c r="J182" s="138" t="str">
        <f ca="1">IF(COUNTIF(I$13:OFFSET(I182,-1,0),$G182)&gt;=1,$G182," - ")</f>
        <v xml:space="preserve"> - </v>
      </c>
      <c r="K182" s="138" t="str">
        <f ca="1">IF(COUNTIF(J$13:OFFSET(J182,-1,0),$G182)&gt;=1,$G182," - ")</f>
        <v xml:space="preserve"> - </v>
      </c>
      <c r="L182" s="138" t="str">
        <f ca="1">IF(COUNTIF(K$13:OFFSET(K182,-1,0),$G182)&gt;=1,$G182," - ")</f>
        <v xml:space="preserve"> - </v>
      </c>
    </row>
    <row r="183" spans="1:12" x14ac:dyDescent="0.2">
      <c r="A183" s="64"/>
      <c r="B183" s="55"/>
      <c r="C183" s="66"/>
      <c r="D183" s="55"/>
      <c r="E183" s="66"/>
      <c r="F183" s="55"/>
      <c r="G183" s="57" t="str">
        <f t="shared" si="9"/>
        <v xml:space="preserve"> - </v>
      </c>
      <c r="H183" s="138" t="str">
        <f ca="1">IF(COUNTIF(G$13:OFFSET(G183,-1,0),$G183)&gt;=1,$G183," - ")</f>
        <v xml:space="preserve"> - </v>
      </c>
      <c r="I183" s="138" t="str">
        <f ca="1">IF(COUNTIF(H$13:OFFSET(H183,-1,0),$G183)&gt;=1,$G183," - ")</f>
        <v xml:space="preserve"> - </v>
      </c>
      <c r="J183" s="138" t="str">
        <f ca="1">IF(COUNTIF(I$13:OFFSET(I183,-1,0),$G183)&gt;=1,$G183," - ")</f>
        <v xml:space="preserve"> - </v>
      </c>
      <c r="K183" s="138" t="str">
        <f ca="1">IF(COUNTIF(J$13:OFFSET(J183,-1,0),$G183)&gt;=1,$G183," - ")</f>
        <v xml:space="preserve"> - </v>
      </c>
      <c r="L183" s="138" t="str">
        <f ca="1">IF(COUNTIF(K$13:OFFSET(K183,-1,0),$G183)&gt;=1,$G183," - ")</f>
        <v xml:space="preserve"> - </v>
      </c>
    </row>
    <row r="184" spans="1:12" x14ac:dyDescent="0.2">
      <c r="A184" s="64"/>
      <c r="B184" s="55"/>
      <c r="C184" s="66"/>
      <c r="D184" s="55"/>
      <c r="E184" s="66"/>
      <c r="F184" s="55"/>
      <c r="G184" s="57" t="str">
        <f t="shared" si="9"/>
        <v xml:space="preserve"> - </v>
      </c>
      <c r="H184" s="138" t="str">
        <f ca="1">IF(COUNTIF(G$13:OFFSET(G184,-1,0),$G184)&gt;=1,$G184," - ")</f>
        <v xml:space="preserve"> - </v>
      </c>
      <c r="I184" s="138" t="str">
        <f ca="1">IF(COUNTIF(H$13:OFFSET(H184,-1,0),$G184)&gt;=1,$G184," - ")</f>
        <v xml:space="preserve"> - </v>
      </c>
      <c r="J184" s="138" t="str">
        <f ca="1">IF(COUNTIF(I$13:OFFSET(I184,-1,0),$G184)&gt;=1,$G184," - ")</f>
        <v xml:space="preserve"> - </v>
      </c>
      <c r="K184" s="138" t="str">
        <f ca="1">IF(COUNTIF(J$13:OFFSET(J184,-1,0),$G184)&gt;=1,$G184," - ")</f>
        <v xml:space="preserve"> - </v>
      </c>
      <c r="L184" s="138" t="str">
        <f ca="1">IF(COUNTIF(K$13:OFFSET(K184,-1,0),$G184)&gt;=1,$G184," - ")</f>
        <v xml:space="preserve"> - </v>
      </c>
    </row>
    <row r="185" spans="1:12" x14ac:dyDescent="0.2">
      <c r="A185" s="64"/>
      <c r="B185" s="55"/>
      <c r="C185" s="66"/>
      <c r="D185" s="55"/>
      <c r="E185" s="66"/>
      <c r="F185" s="55"/>
      <c r="G185" s="57" t="str">
        <f t="shared" si="9"/>
        <v xml:space="preserve"> - </v>
      </c>
      <c r="H185" s="138" t="str">
        <f ca="1">IF(COUNTIF(G$13:OFFSET(G185,-1,0),$G185)&gt;=1,$G185," - ")</f>
        <v xml:space="preserve"> - </v>
      </c>
      <c r="I185" s="138" t="str">
        <f ca="1">IF(COUNTIF(H$13:OFFSET(H185,-1,0),$G185)&gt;=1,$G185," - ")</f>
        <v xml:space="preserve"> - </v>
      </c>
      <c r="J185" s="138" t="str">
        <f ca="1">IF(COUNTIF(I$13:OFFSET(I185,-1,0),$G185)&gt;=1,$G185," - ")</f>
        <v xml:space="preserve"> - </v>
      </c>
      <c r="K185" s="138" t="str">
        <f ca="1">IF(COUNTIF(J$13:OFFSET(J185,-1,0),$G185)&gt;=1,$G185," - ")</f>
        <v xml:space="preserve"> - </v>
      </c>
      <c r="L185" s="138" t="str">
        <f ca="1">IF(COUNTIF(K$13:OFFSET(K185,-1,0),$G185)&gt;=1,$G185," - ")</f>
        <v xml:space="preserve"> - </v>
      </c>
    </row>
    <row r="186" spans="1:12" x14ac:dyDescent="0.2">
      <c r="A186" s="64"/>
      <c r="B186" s="55"/>
      <c r="C186" s="66"/>
      <c r="D186" s="55"/>
      <c r="E186" s="66"/>
      <c r="F186" s="55"/>
      <c r="G186" s="57" t="str">
        <f t="shared" si="9"/>
        <v xml:space="preserve"> - </v>
      </c>
      <c r="H186" s="138" t="str">
        <f ca="1">IF(COUNTIF(G$13:OFFSET(G186,-1,0),$G186)&gt;=1,$G186," - ")</f>
        <v xml:space="preserve"> - </v>
      </c>
      <c r="I186" s="138" t="str">
        <f ca="1">IF(COUNTIF(H$13:OFFSET(H186,-1,0),$G186)&gt;=1,$G186," - ")</f>
        <v xml:space="preserve"> - </v>
      </c>
      <c r="J186" s="138" t="str">
        <f ca="1">IF(COUNTIF(I$13:OFFSET(I186,-1,0),$G186)&gt;=1,$G186," - ")</f>
        <v xml:space="preserve"> - </v>
      </c>
      <c r="K186" s="138" t="str">
        <f ca="1">IF(COUNTIF(J$13:OFFSET(J186,-1,0),$G186)&gt;=1,$G186," - ")</f>
        <v xml:space="preserve"> - </v>
      </c>
      <c r="L186" s="138" t="str">
        <f ca="1">IF(COUNTIF(K$13:OFFSET(K186,-1,0),$G186)&gt;=1,$G186," - ")</f>
        <v xml:space="preserve"> - </v>
      </c>
    </row>
    <row r="187" spans="1:12" x14ac:dyDescent="0.2">
      <c r="A187" s="64"/>
      <c r="B187" s="55"/>
      <c r="C187" s="66"/>
      <c r="D187" s="55"/>
      <c r="E187" s="66"/>
      <c r="F187" s="55"/>
      <c r="G187" s="57" t="str">
        <f t="shared" si="9"/>
        <v xml:space="preserve"> - </v>
      </c>
      <c r="H187" s="138" t="str">
        <f ca="1">IF(COUNTIF(G$13:OFFSET(G187,-1,0),$G187)&gt;=1,$G187," - ")</f>
        <v xml:space="preserve"> - </v>
      </c>
      <c r="I187" s="138" t="str">
        <f ca="1">IF(COUNTIF(H$13:OFFSET(H187,-1,0),$G187)&gt;=1,$G187," - ")</f>
        <v xml:space="preserve"> - </v>
      </c>
      <c r="J187" s="138" t="str">
        <f ca="1">IF(COUNTIF(I$13:OFFSET(I187,-1,0),$G187)&gt;=1,$G187," - ")</f>
        <v xml:space="preserve"> - </v>
      </c>
      <c r="K187" s="138" t="str">
        <f ca="1">IF(COUNTIF(J$13:OFFSET(J187,-1,0),$G187)&gt;=1,$G187," - ")</f>
        <v xml:space="preserve"> - </v>
      </c>
      <c r="L187" s="138" t="str">
        <f ca="1">IF(COUNTIF(K$13:OFFSET(K187,-1,0),$G187)&gt;=1,$G187," - ")</f>
        <v xml:space="preserve"> - </v>
      </c>
    </row>
    <row r="188" spans="1:12" x14ac:dyDescent="0.2">
      <c r="A188" s="64"/>
      <c r="B188" s="55"/>
      <c r="C188" s="66"/>
      <c r="D188" s="55"/>
      <c r="E188" s="66"/>
      <c r="F188" s="55"/>
      <c r="G188" s="57" t="str">
        <f t="shared" si="9"/>
        <v xml:space="preserve"> - </v>
      </c>
      <c r="H188" s="138" t="str">
        <f ca="1">IF(COUNTIF(G$13:OFFSET(G188,-1,0),$G188)&gt;=1,$G188," - ")</f>
        <v xml:space="preserve"> - </v>
      </c>
      <c r="I188" s="138" t="str">
        <f ca="1">IF(COUNTIF(H$13:OFFSET(H188,-1,0),$G188)&gt;=1,$G188," - ")</f>
        <v xml:space="preserve"> - </v>
      </c>
      <c r="J188" s="138" t="str">
        <f ca="1">IF(COUNTIF(I$13:OFFSET(I188,-1,0),$G188)&gt;=1,$G188," - ")</f>
        <v xml:space="preserve"> - </v>
      </c>
      <c r="K188" s="138" t="str">
        <f ca="1">IF(COUNTIF(J$13:OFFSET(J188,-1,0),$G188)&gt;=1,$G188," - ")</f>
        <v xml:space="preserve"> - </v>
      </c>
      <c r="L188" s="138" t="str">
        <f ca="1">IF(COUNTIF(K$13:OFFSET(K188,-1,0),$G188)&gt;=1,$G188," - ")</f>
        <v xml:space="preserve"> - </v>
      </c>
    </row>
    <row r="189" spans="1:12" x14ac:dyDescent="0.2">
      <c r="A189" s="64"/>
      <c r="B189" s="55"/>
      <c r="C189" s="66"/>
      <c r="D189" s="55"/>
      <c r="E189" s="66"/>
      <c r="F189" s="55"/>
      <c r="G189" s="57" t="str">
        <f t="shared" si="9"/>
        <v xml:space="preserve"> - </v>
      </c>
      <c r="H189" s="138" t="str">
        <f ca="1">IF(COUNTIF(G$13:OFFSET(G189,-1,0),$G189)&gt;=1,$G189," - ")</f>
        <v xml:space="preserve"> - </v>
      </c>
      <c r="I189" s="138" t="str">
        <f ca="1">IF(COUNTIF(H$13:OFFSET(H189,-1,0),$G189)&gt;=1,$G189," - ")</f>
        <v xml:space="preserve"> - </v>
      </c>
      <c r="J189" s="138" t="str">
        <f ca="1">IF(COUNTIF(I$13:OFFSET(I189,-1,0),$G189)&gt;=1,$G189," - ")</f>
        <v xml:space="preserve"> - </v>
      </c>
      <c r="K189" s="138" t="str">
        <f ca="1">IF(COUNTIF(J$13:OFFSET(J189,-1,0),$G189)&gt;=1,$G189," - ")</f>
        <v xml:space="preserve"> - </v>
      </c>
      <c r="L189" s="138" t="str">
        <f ca="1">IF(COUNTIF(K$13:OFFSET(K189,-1,0),$G189)&gt;=1,$G189," - ")</f>
        <v xml:space="preserve"> - </v>
      </c>
    </row>
    <row r="190" spans="1:12" x14ac:dyDescent="0.2">
      <c r="A190" s="64"/>
      <c r="B190" s="55"/>
      <c r="C190" s="66"/>
      <c r="D190" s="55"/>
      <c r="E190" s="66"/>
      <c r="F190" s="55"/>
      <c r="G190" s="57" t="str">
        <f t="shared" si="9"/>
        <v xml:space="preserve"> - </v>
      </c>
      <c r="H190" s="138" t="str">
        <f ca="1">IF(COUNTIF(G$13:OFFSET(G190,-1,0),$G190)&gt;=1,$G190," - ")</f>
        <v xml:space="preserve"> - </v>
      </c>
      <c r="I190" s="138" t="str">
        <f ca="1">IF(COUNTIF(H$13:OFFSET(H190,-1,0),$G190)&gt;=1,$G190," - ")</f>
        <v xml:space="preserve"> - </v>
      </c>
      <c r="J190" s="138" t="str">
        <f ca="1">IF(COUNTIF(I$13:OFFSET(I190,-1,0),$G190)&gt;=1,$G190," - ")</f>
        <v xml:space="preserve"> - </v>
      </c>
      <c r="K190" s="138" t="str">
        <f ca="1">IF(COUNTIF(J$13:OFFSET(J190,-1,0),$G190)&gt;=1,$G190," - ")</f>
        <v xml:space="preserve"> - </v>
      </c>
      <c r="L190" s="138" t="str">
        <f ca="1">IF(COUNTIF(K$13:OFFSET(K190,-1,0),$G190)&gt;=1,$G190," - ")</f>
        <v xml:space="preserve"> - </v>
      </c>
    </row>
    <row r="191" spans="1:12" x14ac:dyDescent="0.2">
      <c r="A191" s="64"/>
      <c r="B191" s="55"/>
      <c r="C191" s="66"/>
      <c r="D191" s="55"/>
      <c r="E191" s="66"/>
      <c r="F191" s="55"/>
      <c r="G191" s="57" t="str">
        <f t="shared" si="9"/>
        <v xml:space="preserve"> - </v>
      </c>
      <c r="H191" s="138" t="str">
        <f ca="1">IF(COUNTIF(G$13:OFFSET(G191,-1,0),$G191)&gt;=1,$G191," - ")</f>
        <v xml:space="preserve"> - </v>
      </c>
      <c r="I191" s="138" t="str">
        <f ca="1">IF(COUNTIF(H$13:OFFSET(H191,-1,0),$G191)&gt;=1,$G191," - ")</f>
        <v xml:space="preserve"> - </v>
      </c>
      <c r="J191" s="138" t="str">
        <f ca="1">IF(COUNTIF(I$13:OFFSET(I191,-1,0),$G191)&gt;=1,$G191," - ")</f>
        <v xml:space="preserve"> - </v>
      </c>
      <c r="K191" s="138" t="str">
        <f ca="1">IF(COUNTIF(J$13:OFFSET(J191,-1,0),$G191)&gt;=1,$G191," - ")</f>
        <v xml:space="preserve"> - </v>
      </c>
      <c r="L191" s="138" t="str">
        <f ca="1">IF(COUNTIF(K$13:OFFSET(K191,-1,0),$G191)&gt;=1,$G191," - ")</f>
        <v xml:space="preserve"> - </v>
      </c>
    </row>
    <row r="192" spans="1:12" x14ac:dyDescent="0.2">
      <c r="A192" s="64"/>
      <c r="B192" s="55"/>
      <c r="C192" s="66"/>
      <c r="D192" s="55"/>
      <c r="E192" s="66"/>
      <c r="F192" s="55"/>
      <c r="G192" s="57" t="str">
        <f t="shared" ref="G192:G204" si="11">IF(OR(B192="",OR(C192="",D192=""))," - ",DATE(B192,C192,D192))</f>
        <v xml:space="preserve"> - </v>
      </c>
      <c r="H192" s="138" t="str">
        <f ca="1">IF(COUNTIF(G$13:OFFSET(G192,-1,0),$G192)&gt;=1,$G192," - ")</f>
        <v xml:space="preserve"> - </v>
      </c>
      <c r="I192" s="138" t="str">
        <f ca="1">IF(COUNTIF(H$13:OFFSET(H192,-1,0),$G192)&gt;=1,$G192," - ")</f>
        <v xml:space="preserve"> - </v>
      </c>
      <c r="J192" s="138" t="str">
        <f ca="1">IF(COUNTIF(I$13:OFFSET(I192,-1,0),$G192)&gt;=1,$G192," - ")</f>
        <v xml:space="preserve"> - </v>
      </c>
      <c r="K192" s="138" t="str">
        <f ca="1">IF(COUNTIF(J$13:OFFSET(J192,-1,0),$G192)&gt;=1,$G192," - ")</f>
        <v xml:space="preserve"> - </v>
      </c>
      <c r="L192" s="138" t="str">
        <f ca="1">IF(COUNTIF(K$13:OFFSET(K192,-1,0),$G192)&gt;=1,$G192," - ")</f>
        <v xml:space="preserve"> - </v>
      </c>
    </row>
    <row r="193" spans="1:12" x14ac:dyDescent="0.2">
      <c r="A193" s="64"/>
      <c r="B193" s="55"/>
      <c r="C193" s="66"/>
      <c r="D193" s="55"/>
      <c r="E193" s="66"/>
      <c r="F193" s="55"/>
      <c r="G193" s="57" t="str">
        <f t="shared" si="11"/>
        <v xml:space="preserve"> - </v>
      </c>
      <c r="H193" s="138" t="str">
        <f ca="1">IF(COUNTIF(G$13:OFFSET(G193,-1,0),$G193)&gt;=1,$G193," - ")</f>
        <v xml:space="preserve"> - </v>
      </c>
      <c r="I193" s="138" t="str">
        <f ca="1">IF(COUNTIF(H$13:OFFSET(H193,-1,0),$G193)&gt;=1,$G193," - ")</f>
        <v xml:space="preserve"> - </v>
      </c>
      <c r="J193" s="138" t="str">
        <f ca="1">IF(COUNTIF(I$13:OFFSET(I193,-1,0),$G193)&gt;=1,$G193," - ")</f>
        <v xml:space="preserve"> - </v>
      </c>
      <c r="K193" s="138" t="str">
        <f ca="1">IF(COUNTIF(J$13:OFFSET(J193,-1,0),$G193)&gt;=1,$G193," - ")</f>
        <v xml:space="preserve"> - </v>
      </c>
      <c r="L193" s="138" t="str">
        <f ca="1">IF(COUNTIF(K$13:OFFSET(K193,-1,0),$G193)&gt;=1,$G193," - ")</f>
        <v xml:space="preserve"> - </v>
      </c>
    </row>
    <row r="194" spans="1:12" x14ac:dyDescent="0.2">
      <c r="A194" s="64"/>
      <c r="B194" s="55"/>
      <c r="C194" s="66"/>
      <c r="D194" s="55"/>
      <c r="E194" s="66"/>
      <c r="F194" s="55"/>
      <c r="G194" s="57" t="str">
        <f t="shared" si="11"/>
        <v xml:space="preserve"> - </v>
      </c>
      <c r="H194" s="138" t="str">
        <f ca="1">IF(COUNTIF(G$13:OFFSET(G194,-1,0),$G194)&gt;=1,$G194," - ")</f>
        <v xml:space="preserve"> - </v>
      </c>
      <c r="I194" s="138" t="str">
        <f ca="1">IF(COUNTIF(H$13:OFFSET(H194,-1,0),$G194)&gt;=1,$G194," - ")</f>
        <v xml:space="preserve"> - </v>
      </c>
      <c r="J194" s="138" t="str">
        <f ca="1">IF(COUNTIF(I$13:OFFSET(I194,-1,0),$G194)&gt;=1,$G194," - ")</f>
        <v xml:space="preserve"> - </v>
      </c>
      <c r="K194" s="138" t="str">
        <f ca="1">IF(COUNTIF(J$13:OFFSET(J194,-1,0),$G194)&gt;=1,$G194," - ")</f>
        <v xml:space="preserve"> - </v>
      </c>
      <c r="L194" s="138" t="str">
        <f ca="1">IF(COUNTIF(K$13:OFFSET(K194,-1,0),$G194)&gt;=1,$G194," - ")</f>
        <v xml:space="preserve"> - </v>
      </c>
    </row>
    <row r="195" spans="1:12" x14ac:dyDescent="0.2">
      <c r="A195" s="64"/>
      <c r="B195" s="55"/>
      <c r="C195" s="66"/>
      <c r="D195" s="55"/>
      <c r="E195" s="66"/>
      <c r="F195" s="55"/>
      <c r="G195" s="57" t="str">
        <f t="shared" si="11"/>
        <v xml:space="preserve"> - </v>
      </c>
      <c r="H195" s="138" t="str">
        <f ca="1">IF(COUNTIF(G$13:OFFSET(G195,-1,0),$G195)&gt;=1,$G195," - ")</f>
        <v xml:space="preserve"> - </v>
      </c>
      <c r="I195" s="138" t="str">
        <f ca="1">IF(COUNTIF(H$13:OFFSET(H195,-1,0),$G195)&gt;=1,$G195," - ")</f>
        <v xml:space="preserve"> - </v>
      </c>
      <c r="J195" s="138" t="str">
        <f ca="1">IF(COUNTIF(I$13:OFFSET(I195,-1,0),$G195)&gt;=1,$G195," - ")</f>
        <v xml:space="preserve"> - </v>
      </c>
      <c r="K195" s="138" t="str">
        <f ca="1">IF(COUNTIF(J$13:OFFSET(J195,-1,0),$G195)&gt;=1,$G195," - ")</f>
        <v xml:space="preserve"> - </v>
      </c>
      <c r="L195" s="138" t="str">
        <f ca="1">IF(COUNTIF(K$13:OFFSET(K195,-1,0),$G195)&gt;=1,$G195," - ")</f>
        <v xml:space="preserve"> - </v>
      </c>
    </row>
    <row r="196" spans="1:12" x14ac:dyDescent="0.2">
      <c r="A196" s="64"/>
      <c r="B196" s="55"/>
      <c r="C196" s="66"/>
      <c r="D196" s="55"/>
      <c r="E196" s="66"/>
      <c r="F196" s="55"/>
      <c r="G196" s="57" t="str">
        <f t="shared" si="11"/>
        <v xml:space="preserve"> - </v>
      </c>
      <c r="H196" s="138" t="str">
        <f ca="1">IF(COUNTIF(G$13:OFFSET(G196,-1,0),$G196)&gt;=1,$G196," - ")</f>
        <v xml:space="preserve"> - </v>
      </c>
      <c r="I196" s="138" t="str">
        <f ca="1">IF(COUNTIF(H$13:OFFSET(H196,-1,0),$G196)&gt;=1,$G196," - ")</f>
        <v xml:space="preserve"> - </v>
      </c>
      <c r="J196" s="138" t="str">
        <f ca="1">IF(COUNTIF(I$13:OFFSET(I196,-1,0),$G196)&gt;=1,$G196," - ")</f>
        <v xml:space="preserve"> - </v>
      </c>
      <c r="K196" s="138" t="str">
        <f ca="1">IF(COUNTIF(J$13:OFFSET(J196,-1,0),$G196)&gt;=1,$G196," - ")</f>
        <v xml:space="preserve"> - </v>
      </c>
      <c r="L196" s="138" t="str">
        <f ca="1">IF(COUNTIF(K$13:OFFSET(K196,-1,0),$G196)&gt;=1,$G196," - ")</f>
        <v xml:space="preserve"> - </v>
      </c>
    </row>
    <row r="197" spans="1:12" x14ac:dyDescent="0.2">
      <c r="A197" s="64"/>
      <c r="B197" s="55"/>
      <c r="C197" s="66"/>
      <c r="D197" s="55"/>
      <c r="E197" s="55"/>
      <c r="F197" s="55"/>
      <c r="G197" s="57" t="str">
        <f t="shared" si="11"/>
        <v xml:space="preserve"> - </v>
      </c>
      <c r="H197" s="138" t="str">
        <f ca="1">IF(COUNTIF(G$13:OFFSET(G197,-1,0),$G197)&gt;=1,$G197," - ")</f>
        <v xml:space="preserve"> - </v>
      </c>
      <c r="I197" s="138" t="str">
        <f ca="1">IF(COUNTIF(H$13:OFFSET(H197,-1,0),$G197)&gt;=1,$G197," - ")</f>
        <v xml:space="preserve"> - </v>
      </c>
      <c r="J197" s="138" t="str">
        <f ca="1">IF(COUNTIF(I$13:OFFSET(I197,-1,0),$G197)&gt;=1,$G197," - ")</f>
        <v xml:space="preserve"> - </v>
      </c>
      <c r="K197" s="138" t="str">
        <f ca="1">IF(COUNTIF(J$13:OFFSET(J197,-1,0),$G197)&gt;=1,$G197," - ")</f>
        <v xml:space="preserve"> - </v>
      </c>
      <c r="L197" s="138" t="str">
        <f ca="1">IF(COUNTIF(K$13:OFFSET(K197,-1,0),$G197)&gt;=1,$G197," - ")</f>
        <v xml:space="preserve"> - </v>
      </c>
    </row>
    <row r="198" spans="1:12" x14ac:dyDescent="0.2">
      <c r="A198" s="64"/>
      <c r="B198" s="55"/>
      <c r="C198" s="66"/>
      <c r="D198" s="55"/>
      <c r="E198" s="55"/>
      <c r="F198" s="55"/>
      <c r="G198" s="57" t="str">
        <f t="shared" si="11"/>
        <v xml:space="preserve"> - </v>
      </c>
      <c r="H198" s="138" t="str">
        <f ca="1">IF(COUNTIF(G$13:OFFSET(G198,-1,0),$G198)&gt;=1,$G198," - ")</f>
        <v xml:space="preserve"> - </v>
      </c>
      <c r="I198" s="138" t="str">
        <f ca="1">IF(COUNTIF(H$13:OFFSET(H198,-1,0),$G198)&gt;=1,$G198," - ")</f>
        <v xml:space="preserve"> - </v>
      </c>
      <c r="J198" s="138" t="str">
        <f ca="1">IF(COUNTIF(I$13:OFFSET(I198,-1,0),$G198)&gt;=1,$G198," - ")</f>
        <v xml:space="preserve"> - </v>
      </c>
      <c r="K198" s="138" t="str">
        <f ca="1">IF(COUNTIF(J$13:OFFSET(J198,-1,0),$G198)&gt;=1,$G198," - ")</f>
        <v xml:space="preserve"> - </v>
      </c>
      <c r="L198" s="138" t="str">
        <f ca="1">IF(COUNTIF(K$13:OFFSET(K198,-1,0),$G198)&gt;=1,$G198," - ")</f>
        <v xml:space="preserve"> - </v>
      </c>
    </row>
    <row r="199" spans="1:12" x14ac:dyDescent="0.2">
      <c r="A199" s="64"/>
      <c r="B199" s="55"/>
      <c r="C199" s="66"/>
      <c r="D199" s="55"/>
      <c r="E199" s="55"/>
      <c r="F199" s="55"/>
      <c r="G199" s="57" t="str">
        <f t="shared" si="11"/>
        <v xml:space="preserve"> - </v>
      </c>
      <c r="H199" s="138" t="str">
        <f ca="1">IF(COUNTIF(G$13:OFFSET(G199,-1,0),$G199)&gt;=1,$G199," - ")</f>
        <v xml:space="preserve"> - </v>
      </c>
      <c r="I199" s="138" t="str">
        <f ca="1">IF(COUNTIF(H$13:OFFSET(H199,-1,0),$G199)&gt;=1,$G199," - ")</f>
        <v xml:space="preserve"> - </v>
      </c>
      <c r="J199" s="138" t="str">
        <f ca="1">IF(COUNTIF(I$13:OFFSET(I199,-1,0),$G199)&gt;=1,$G199," - ")</f>
        <v xml:space="preserve"> - </v>
      </c>
      <c r="K199" s="138" t="str">
        <f ca="1">IF(COUNTIF(J$13:OFFSET(J199,-1,0),$G199)&gt;=1,$G199," - ")</f>
        <v xml:space="preserve"> - </v>
      </c>
      <c r="L199" s="138" t="str">
        <f ca="1">IF(COUNTIF(K$13:OFFSET(K199,-1,0),$G199)&gt;=1,$G199," - ")</f>
        <v xml:space="preserve"> - </v>
      </c>
    </row>
    <row r="200" spans="1:12" x14ac:dyDescent="0.2">
      <c r="A200" s="64"/>
      <c r="B200" s="55"/>
      <c r="C200" s="66"/>
      <c r="D200" s="55"/>
      <c r="E200" s="55"/>
      <c r="F200" s="55"/>
      <c r="G200" s="57" t="str">
        <f t="shared" si="11"/>
        <v xml:space="preserve"> - </v>
      </c>
      <c r="H200" s="138" t="str">
        <f ca="1">IF(COUNTIF(G$13:OFFSET(G200,-1,0),$G200)&gt;=1,$G200," - ")</f>
        <v xml:space="preserve"> - </v>
      </c>
      <c r="I200" s="138" t="str">
        <f ca="1">IF(COUNTIF(H$13:OFFSET(H200,-1,0),$G200)&gt;=1,$G200," - ")</f>
        <v xml:space="preserve"> - </v>
      </c>
      <c r="J200" s="138" t="str">
        <f ca="1">IF(COUNTIF(I$13:OFFSET(I200,-1,0),$G200)&gt;=1,$G200," - ")</f>
        <v xml:space="preserve"> - </v>
      </c>
      <c r="K200" s="138" t="str">
        <f ca="1">IF(COUNTIF(J$13:OFFSET(J200,-1,0),$G200)&gt;=1,$G200," - ")</f>
        <v xml:space="preserve"> - </v>
      </c>
      <c r="L200" s="138" t="str">
        <f ca="1">IF(COUNTIF(K$13:OFFSET(K200,-1,0),$G200)&gt;=1,$G200," - ")</f>
        <v xml:space="preserve"> - </v>
      </c>
    </row>
    <row r="201" spans="1:12" x14ac:dyDescent="0.2">
      <c r="A201" s="64"/>
      <c r="B201" s="55"/>
      <c r="C201" s="66"/>
      <c r="D201" s="55"/>
      <c r="E201" s="55"/>
      <c r="F201" s="55"/>
      <c r="G201" s="57" t="str">
        <f t="shared" si="11"/>
        <v xml:space="preserve"> - </v>
      </c>
      <c r="H201" s="138" t="str">
        <f ca="1">IF(COUNTIF(G$13:OFFSET(G201,-1,0),$G201)&gt;=1,$G201," - ")</f>
        <v xml:space="preserve"> - </v>
      </c>
      <c r="I201" s="138" t="str">
        <f ca="1">IF(COUNTIF(H$13:OFFSET(H201,-1,0),$G201)&gt;=1,$G201," - ")</f>
        <v xml:space="preserve"> - </v>
      </c>
      <c r="J201" s="138" t="str">
        <f ca="1">IF(COUNTIF(I$13:OFFSET(I201,-1,0),$G201)&gt;=1,$G201," - ")</f>
        <v xml:space="preserve"> - </v>
      </c>
      <c r="K201" s="138" t="str">
        <f ca="1">IF(COUNTIF(J$13:OFFSET(J201,-1,0),$G201)&gt;=1,$G201," - ")</f>
        <v xml:space="preserve"> - </v>
      </c>
      <c r="L201" s="138" t="str">
        <f ca="1">IF(COUNTIF(K$13:OFFSET(K201,-1,0),$G201)&gt;=1,$G201," - ")</f>
        <v xml:space="preserve"> - </v>
      </c>
    </row>
    <row r="202" spans="1:12" x14ac:dyDescent="0.2">
      <c r="A202" s="64"/>
      <c r="B202" s="55"/>
      <c r="C202" s="66"/>
      <c r="D202" s="55"/>
      <c r="E202" s="55"/>
      <c r="F202" s="55"/>
      <c r="G202" s="57" t="str">
        <f t="shared" si="11"/>
        <v xml:space="preserve"> - </v>
      </c>
      <c r="H202" s="138" t="str">
        <f ca="1">IF(COUNTIF(G$13:OFFSET(G202,-1,0),$G202)&gt;=1,$G202," - ")</f>
        <v xml:space="preserve"> - </v>
      </c>
      <c r="I202" s="138" t="str">
        <f ca="1">IF(COUNTIF(H$13:OFFSET(H202,-1,0),$G202)&gt;=1,$G202," - ")</f>
        <v xml:space="preserve"> - </v>
      </c>
      <c r="J202" s="138" t="str">
        <f ca="1">IF(COUNTIF(I$13:OFFSET(I202,-1,0),$G202)&gt;=1,$G202," - ")</f>
        <v xml:space="preserve"> - </v>
      </c>
      <c r="K202" s="138" t="str">
        <f ca="1">IF(COUNTIF(J$13:OFFSET(J202,-1,0),$G202)&gt;=1,$G202," - ")</f>
        <v xml:space="preserve"> - </v>
      </c>
      <c r="L202" s="138" t="str">
        <f ca="1">IF(COUNTIF(K$13:OFFSET(K202,-1,0),$G202)&gt;=1,$G202," - ")</f>
        <v xml:space="preserve"> - </v>
      </c>
    </row>
    <row r="203" spans="1:12" x14ac:dyDescent="0.2">
      <c r="A203" s="42"/>
      <c r="B203" s="55"/>
      <c r="C203" s="55"/>
      <c r="D203" s="55"/>
      <c r="E203" s="55"/>
      <c r="F203" s="55"/>
      <c r="G203" s="57" t="str">
        <f t="shared" si="11"/>
        <v xml:space="preserve"> - </v>
      </c>
      <c r="H203" s="138" t="str">
        <f ca="1">IF(COUNTIF(G$13:OFFSET(G203,-1,0),$G203)&gt;=1,$G203," - ")</f>
        <v xml:space="preserve"> - </v>
      </c>
      <c r="I203" s="138" t="str">
        <f ca="1">IF(COUNTIF(H$13:OFFSET(H203,-1,0),$G203)&gt;=1,$G203," - ")</f>
        <v xml:space="preserve"> - </v>
      </c>
      <c r="J203" s="138" t="str">
        <f ca="1">IF(COUNTIF(I$13:OFFSET(I203,-1,0),$G203)&gt;=1,$G203," - ")</f>
        <v xml:space="preserve"> - </v>
      </c>
      <c r="K203" s="138" t="str">
        <f ca="1">IF(COUNTIF(J$13:OFFSET(J203,-1,0),$G203)&gt;=1,$G203," - ")</f>
        <v xml:space="preserve"> - </v>
      </c>
      <c r="L203" s="138" t="str">
        <f ca="1">IF(COUNTIF(K$13:OFFSET(K203,-1,0),$G203)&gt;=1,$G203," - ")</f>
        <v xml:space="preserve"> - </v>
      </c>
    </row>
    <row r="204" spans="1:12" x14ac:dyDescent="0.2">
      <c r="A204" s="42"/>
      <c r="B204" s="55"/>
      <c r="C204" s="55"/>
      <c r="D204" s="55"/>
      <c r="E204" s="55"/>
      <c r="F204" s="55"/>
      <c r="G204" s="57" t="str">
        <f t="shared" si="11"/>
        <v xml:space="preserve"> - </v>
      </c>
      <c r="H204" s="138" t="str">
        <f ca="1">IF(COUNTIF(G$13:OFFSET(G204,-1,0),$G204)&gt;=1,$G204," - ")</f>
        <v xml:space="preserve"> - </v>
      </c>
      <c r="I204" s="138" t="str">
        <f ca="1">IF(COUNTIF(H$13:OFFSET(H204,-1,0),$G204)&gt;=1,$G204," - ")</f>
        <v xml:space="preserve"> - </v>
      </c>
      <c r="J204" s="138" t="str">
        <f ca="1">IF(COUNTIF(I$13:OFFSET(I204,-1,0),$G204)&gt;=1,$G204," - ")</f>
        <v xml:space="preserve"> - </v>
      </c>
      <c r="K204" s="138" t="str">
        <f ca="1">IF(COUNTIF(J$13:OFFSET(J204,-1,0),$G204)&gt;=1,$G204," - ")</f>
        <v xml:space="preserve"> - </v>
      </c>
      <c r="L204" s="138" t="str">
        <f ca="1">IF(COUNTIF(K$13:OFFSET(K204,-1,0),$G204)&gt;=1,$G204," - ")</f>
        <v xml:space="preserve"> - </v>
      </c>
    </row>
  </sheetData>
  <printOptions horizontalCentered="1"/>
  <pageMargins left="0.35" right="0.35" top="0.5" bottom="0.5" header="0.25" footer="0.25"/>
  <pageSetup scale="98" fitToHeight="0" orientation="portrait" r:id="rId1"/>
  <headerFooter alignWithMargins="0"/>
  <ignoredErrors>
    <ignoredError sqref="B109:B204 B40:B53 B15:B38 B56:B106" formula="1"/>
    <ignoredError sqref="H137:L139 G140:G204 H151:L153" emptyCellReference="1"/>
  </ignoredError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559"/>
  <sheetViews>
    <sheetView showGridLines="0" workbookViewId="0">
      <selection activeCell="A2" sqref="A2"/>
    </sheetView>
  </sheetViews>
  <sheetFormatPr defaultRowHeight="12.75" x14ac:dyDescent="0.2"/>
  <cols>
    <col min="1" max="3" width="19.85546875" style="36" customWidth="1"/>
    <col min="4" max="4" width="12.7109375" style="36" customWidth="1"/>
    <col min="5" max="5" width="11.42578125" style="36" customWidth="1"/>
    <col min="6" max="16384" width="9.140625" style="36"/>
  </cols>
  <sheetData>
    <row r="1" spans="1:8" s="79" customFormat="1" ht="28.15" customHeight="1" x14ac:dyDescent="0.2">
      <c r="A1" s="76"/>
      <c r="B1" s="77" t="s">
        <v>103</v>
      </c>
      <c r="C1" s="76"/>
      <c r="D1" s="76"/>
      <c r="E1" s="76"/>
      <c r="F1" s="78"/>
      <c r="G1" s="78"/>
      <c r="H1" s="78" t="s">
        <v>104</v>
      </c>
    </row>
    <row r="2" spans="1:8" s="79" customFormat="1" x14ac:dyDescent="0.2">
      <c r="A2" s="80"/>
      <c r="B2" s="80"/>
      <c r="C2" s="80"/>
      <c r="D2" s="80"/>
      <c r="E2" s="80"/>
      <c r="F2" s="81"/>
      <c r="G2" s="81"/>
      <c r="H2" s="81"/>
    </row>
    <row r="3" spans="1:8" s="79" customFormat="1" x14ac:dyDescent="0.2">
      <c r="A3" s="82" t="s">
        <v>105</v>
      </c>
      <c r="B3" s="83"/>
      <c r="C3" s="83"/>
      <c r="D3" s="83"/>
      <c r="E3" s="83"/>
      <c r="F3" s="84"/>
      <c r="G3" s="84"/>
      <c r="H3" s="84"/>
    </row>
    <row r="4" spans="1:8" s="79" customFormat="1" x14ac:dyDescent="0.2">
      <c r="A4" s="82" t="s">
        <v>117</v>
      </c>
      <c r="B4" s="83"/>
      <c r="C4" s="83"/>
      <c r="D4" s="83"/>
      <c r="E4" s="83"/>
      <c r="F4" s="84"/>
      <c r="G4" s="84"/>
      <c r="H4" s="84"/>
    </row>
    <row r="5" spans="1:8" s="79" customFormat="1" ht="12.75" customHeight="1" x14ac:dyDescent="0.2">
      <c r="A5" s="82" t="s">
        <v>106</v>
      </c>
      <c r="B5" s="83"/>
      <c r="C5" s="83"/>
      <c r="D5" s="83"/>
      <c r="E5" s="83"/>
      <c r="F5" s="84"/>
      <c r="G5" s="84"/>
      <c r="H5" s="84"/>
    </row>
    <row r="6" spans="1:8" s="79" customFormat="1" x14ac:dyDescent="0.2">
      <c r="A6" s="84"/>
      <c r="B6" s="84"/>
      <c r="C6" s="84"/>
      <c r="D6" s="84"/>
      <c r="E6" s="84"/>
      <c r="F6" s="84"/>
      <c r="G6" s="84"/>
      <c r="H6" s="84"/>
    </row>
    <row r="7" spans="1:8" s="79" customFormat="1" x14ac:dyDescent="0.2">
      <c r="A7" s="85"/>
      <c r="B7" s="85"/>
      <c r="C7" s="85"/>
      <c r="D7" s="85"/>
      <c r="E7" s="85"/>
      <c r="F7" s="86"/>
      <c r="G7" s="86"/>
      <c r="H7" s="86"/>
    </row>
    <row r="8" spans="1:8" s="79" customFormat="1" x14ac:dyDescent="0.2">
      <c r="A8" s="98" t="s">
        <v>107</v>
      </c>
      <c r="B8" s="87" t="s">
        <v>121</v>
      </c>
      <c r="C8" s="88" t="s">
        <v>108</v>
      </c>
      <c r="D8" s="85"/>
      <c r="F8" s="86"/>
      <c r="G8" s="86"/>
      <c r="H8" s="86"/>
    </row>
    <row r="9" spans="1:8" s="79" customFormat="1" x14ac:dyDescent="0.2">
      <c r="A9" s="98" t="s">
        <v>109</v>
      </c>
      <c r="B9" s="87" t="s">
        <v>110</v>
      </c>
      <c r="C9" s="89">
        <v>-7</v>
      </c>
      <c r="D9" s="131" t="s">
        <v>128</v>
      </c>
      <c r="E9" s="85"/>
      <c r="F9" s="86"/>
      <c r="G9" s="86"/>
      <c r="H9" s="86"/>
    </row>
    <row r="10" spans="1:8" s="79" customFormat="1" x14ac:dyDescent="0.2">
      <c r="A10" s="98" t="s">
        <v>111</v>
      </c>
      <c r="B10" s="87" t="s">
        <v>122</v>
      </c>
      <c r="C10" s="85"/>
      <c r="D10" s="85"/>
      <c r="E10" s="85"/>
      <c r="F10" s="86"/>
      <c r="G10" s="86"/>
      <c r="H10" s="86"/>
    </row>
    <row r="11" spans="1:8" s="79" customFormat="1" x14ac:dyDescent="0.2">
      <c r="A11" s="98" t="s">
        <v>112</v>
      </c>
      <c r="B11" s="87" t="s">
        <v>113</v>
      </c>
      <c r="C11" s="85"/>
      <c r="D11" s="85"/>
      <c r="E11" s="85"/>
      <c r="F11" s="86"/>
      <c r="G11" s="86"/>
      <c r="H11" s="86"/>
    </row>
    <row r="12" spans="1:8" s="79" customFormat="1" x14ac:dyDescent="0.2">
      <c r="A12" s="85"/>
      <c r="B12" s="85"/>
      <c r="C12" s="85"/>
      <c r="D12" s="85"/>
      <c r="E12" s="85"/>
      <c r="F12" s="86"/>
      <c r="G12" s="86"/>
      <c r="H12" s="86"/>
    </row>
    <row r="13" spans="1:8" s="79" customFormat="1" x14ac:dyDescent="0.2">
      <c r="A13" s="85"/>
      <c r="B13" s="85"/>
      <c r="C13" s="85"/>
      <c r="D13" s="85"/>
      <c r="E13" s="85"/>
      <c r="F13" s="86"/>
      <c r="G13" s="86"/>
      <c r="H13" s="86"/>
    </row>
    <row r="14" spans="1:8" s="93" customFormat="1" ht="18" customHeight="1" x14ac:dyDescent="0.2">
      <c r="A14" s="90" t="s">
        <v>114</v>
      </c>
      <c r="B14" s="96" t="s">
        <v>115</v>
      </c>
      <c r="C14" s="96" t="str">
        <f>"UTC"&amp;IF(C9&lt;0,"-","+")&amp;ABS(C9)</f>
        <v>UTC-7</v>
      </c>
      <c r="D14" s="91" t="s">
        <v>19</v>
      </c>
      <c r="E14" s="91" t="s">
        <v>116</v>
      </c>
      <c r="F14" s="92"/>
      <c r="G14" s="92"/>
      <c r="H14" s="92"/>
    </row>
    <row r="15" spans="1:8" x14ac:dyDescent="0.2">
      <c r="A15" s="36" t="s">
        <v>109</v>
      </c>
      <c r="B15" s="94">
        <v>43833.197916666664</v>
      </c>
      <c r="C15" s="94">
        <f t="shared" ref="C15:C59" si="0">B15+$C$9/24</f>
        <v>43832.90625</v>
      </c>
      <c r="D15" s="95">
        <f t="shared" ref="D15:D59" si="1">INT(C15)</f>
        <v>43832</v>
      </c>
      <c r="E15" s="97" t="str">
        <f t="shared" ref="E15:E59" si="2">INDEX($B$8:$B$11,MATCH(A15,$A$8:$A$11,0))&amp;" "&amp;LOWER(SUBSTITUTE(TEXT(C15,"h:mm AM/PM")," ",""))</f>
        <v>🌓 9:45pm</v>
      </c>
    </row>
    <row r="16" spans="1:8" x14ac:dyDescent="0.2">
      <c r="A16" s="36" t="s">
        <v>111</v>
      </c>
      <c r="B16" s="94">
        <v>43840.806250000001</v>
      </c>
      <c r="C16" s="94">
        <f t="shared" si="0"/>
        <v>43840.514583333337</v>
      </c>
      <c r="D16" s="95">
        <f t="shared" si="1"/>
        <v>43840</v>
      </c>
      <c r="E16" s="97" t="str">
        <f t="shared" si="2"/>
        <v>Full 🌕 12:21pm</v>
      </c>
    </row>
    <row r="17" spans="1:5" x14ac:dyDescent="0.2">
      <c r="A17" s="36" t="s">
        <v>112</v>
      </c>
      <c r="B17" s="94">
        <v>43847.540277777778</v>
      </c>
      <c r="C17" s="94">
        <f t="shared" si="0"/>
        <v>43847.248611111114</v>
      </c>
      <c r="D17" s="95">
        <f t="shared" si="1"/>
        <v>43847</v>
      </c>
      <c r="E17" s="97" t="str">
        <f t="shared" si="2"/>
        <v>🌗 5:58am</v>
      </c>
    </row>
    <row r="18" spans="1:5" x14ac:dyDescent="0.2">
      <c r="A18" s="36" t="s">
        <v>107</v>
      </c>
      <c r="B18" s="94">
        <v>43854.904166666667</v>
      </c>
      <c r="C18" s="94">
        <f t="shared" si="0"/>
        <v>43854.612500000003</v>
      </c>
      <c r="D18" s="95">
        <f t="shared" si="1"/>
        <v>43854</v>
      </c>
      <c r="E18" s="97" t="str">
        <f t="shared" si="2"/>
        <v>New 🌑 2:42pm</v>
      </c>
    </row>
    <row r="19" spans="1:5" x14ac:dyDescent="0.2">
      <c r="A19" s="36" t="s">
        <v>109</v>
      </c>
      <c r="B19" s="94">
        <v>43863.070833333331</v>
      </c>
      <c r="C19" s="94">
        <f t="shared" si="0"/>
        <v>43862.779166666667</v>
      </c>
      <c r="D19" s="95">
        <f t="shared" si="1"/>
        <v>43862</v>
      </c>
      <c r="E19" s="97" t="str">
        <f t="shared" si="2"/>
        <v>🌓 6:42pm</v>
      </c>
    </row>
    <row r="20" spans="1:5" x14ac:dyDescent="0.2">
      <c r="A20" s="36" t="s">
        <v>111</v>
      </c>
      <c r="B20" s="94">
        <v>43870.314583333333</v>
      </c>
      <c r="C20" s="94">
        <f t="shared" si="0"/>
        <v>43870.022916666669</v>
      </c>
      <c r="D20" s="95">
        <f t="shared" si="1"/>
        <v>43870</v>
      </c>
      <c r="E20" s="97" t="str">
        <f t="shared" si="2"/>
        <v>Full 🌕 12:33am</v>
      </c>
    </row>
    <row r="21" spans="1:5" x14ac:dyDescent="0.2">
      <c r="A21" s="36" t="s">
        <v>112</v>
      </c>
      <c r="B21" s="94">
        <v>43876.928472222222</v>
      </c>
      <c r="C21" s="94">
        <f t="shared" si="0"/>
        <v>43876.636805555558</v>
      </c>
      <c r="D21" s="95">
        <f t="shared" si="1"/>
        <v>43876</v>
      </c>
      <c r="E21" s="97" t="str">
        <f t="shared" si="2"/>
        <v>🌗 3:17pm</v>
      </c>
    </row>
    <row r="22" spans="1:5" x14ac:dyDescent="0.2">
      <c r="A22" s="36" t="s">
        <v>107</v>
      </c>
      <c r="B22" s="94">
        <v>43884.647222222222</v>
      </c>
      <c r="C22" s="94">
        <f t="shared" si="0"/>
        <v>43884.355555555558</v>
      </c>
      <c r="D22" s="95">
        <f t="shared" si="1"/>
        <v>43884</v>
      </c>
      <c r="E22" s="97" t="str">
        <f t="shared" si="2"/>
        <v>New 🌑 8:32am</v>
      </c>
    </row>
    <row r="23" spans="1:5" x14ac:dyDescent="0.2">
      <c r="A23" s="36" t="s">
        <v>109</v>
      </c>
      <c r="B23" s="94">
        <v>43892.831250000003</v>
      </c>
      <c r="C23" s="94">
        <f t="shared" si="0"/>
        <v>43892.539583333339</v>
      </c>
      <c r="D23" s="95">
        <f t="shared" si="1"/>
        <v>43892</v>
      </c>
      <c r="E23" s="97" t="str">
        <f t="shared" si="2"/>
        <v>🌓 12:57pm</v>
      </c>
    </row>
    <row r="24" spans="1:5" x14ac:dyDescent="0.2">
      <c r="A24" s="36" t="s">
        <v>111</v>
      </c>
      <c r="B24" s="94">
        <v>43899.741666666669</v>
      </c>
      <c r="C24" s="94">
        <f t="shared" si="0"/>
        <v>43899.450000000004</v>
      </c>
      <c r="D24" s="95">
        <f t="shared" si="1"/>
        <v>43899</v>
      </c>
      <c r="E24" s="97" t="str">
        <f t="shared" si="2"/>
        <v>Full 🌕 10:48am</v>
      </c>
    </row>
    <row r="25" spans="1:5" x14ac:dyDescent="0.2">
      <c r="A25" s="36" t="s">
        <v>112</v>
      </c>
      <c r="B25" s="94">
        <v>43906.398611111108</v>
      </c>
      <c r="C25" s="94">
        <f t="shared" si="0"/>
        <v>43906.106944444444</v>
      </c>
      <c r="D25" s="95">
        <f t="shared" si="1"/>
        <v>43906</v>
      </c>
      <c r="E25" s="97" t="str">
        <f t="shared" si="2"/>
        <v>🌗 2:34am</v>
      </c>
    </row>
    <row r="26" spans="1:5" x14ac:dyDescent="0.2">
      <c r="A26" s="36" t="s">
        <v>107</v>
      </c>
      <c r="B26" s="94">
        <v>43914.394444444442</v>
      </c>
      <c r="C26" s="94">
        <f t="shared" si="0"/>
        <v>43914.102777777778</v>
      </c>
      <c r="D26" s="95">
        <f t="shared" si="1"/>
        <v>43914</v>
      </c>
      <c r="E26" s="97" t="str">
        <f t="shared" si="2"/>
        <v>New 🌑 2:28am</v>
      </c>
    </row>
    <row r="27" spans="1:5" x14ac:dyDescent="0.2">
      <c r="A27" s="36" t="s">
        <v>109</v>
      </c>
      <c r="B27" s="94">
        <v>43922.431250000001</v>
      </c>
      <c r="C27" s="94">
        <f t="shared" si="0"/>
        <v>43922.139583333337</v>
      </c>
      <c r="D27" s="95">
        <f t="shared" si="1"/>
        <v>43922</v>
      </c>
      <c r="E27" s="97" t="str">
        <f t="shared" si="2"/>
        <v>🌓 3:21am</v>
      </c>
    </row>
    <row r="28" spans="1:5" x14ac:dyDescent="0.2">
      <c r="A28" s="36" t="s">
        <v>111</v>
      </c>
      <c r="B28" s="94">
        <v>43929.107638888891</v>
      </c>
      <c r="C28" s="94">
        <f t="shared" si="0"/>
        <v>43928.815972222226</v>
      </c>
      <c r="D28" s="95">
        <f t="shared" si="1"/>
        <v>43928</v>
      </c>
      <c r="E28" s="97" t="str">
        <f t="shared" si="2"/>
        <v>Full 🌕 7:35pm</v>
      </c>
    </row>
    <row r="29" spans="1:5" x14ac:dyDescent="0.2">
      <c r="A29" s="36" t="s">
        <v>112</v>
      </c>
      <c r="B29" s="94">
        <v>43935.955555555556</v>
      </c>
      <c r="C29" s="94">
        <f t="shared" si="0"/>
        <v>43935.663888888892</v>
      </c>
      <c r="D29" s="95">
        <f t="shared" si="1"/>
        <v>43935</v>
      </c>
      <c r="E29" s="97" t="str">
        <f t="shared" si="2"/>
        <v>🌗 3:56pm</v>
      </c>
    </row>
    <row r="30" spans="1:5" x14ac:dyDescent="0.2">
      <c r="A30" s="36" t="s">
        <v>107</v>
      </c>
      <c r="B30" s="94">
        <v>43944.101388888892</v>
      </c>
      <c r="C30" s="94">
        <f t="shared" si="0"/>
        <v>43943.809722222228</v>
      </c>
      <c r="D30" s="95">
        <f t="shared" si="1"/>
        <v>43943</v>
      </c>
      <c r="E30" s="97" t="str">
        <f t="shared" si="2"/>
        <v>New 🌑 7:26pm</v>
      </c>
    </row>
    <row r="31" spans="1:5" x14ac:dyDescent="0.2">
      <c r="A31" s="36" t="s">
        <v>109</v>
      </c>
      <c r="B31" s="94">
        <v>43951.859722222223</v>
      </c>
      <c r="C31" s="94">
        <f t="shared" si="0"/>
        <v>43951.568055555559</v>
      </c>
      <c r="D31" s="95">
        <f t="shared" si="1"/>
        <v>43951</v>
      </c>
      <c r="E31" s="97" t="str">
        <f t="shared" si="2"/>
        <v>🌓 1:38pm</v>
      </c>
    </row>
    <row r="32" spans="1:5" x14ac:dyDescent="0.2">
      <c r="A32" s="36" t="s">
        <v>111</v>
      </c>
      <c r="B32" s="94">
        <v>43958.447916666664</v>
      </c>
      <c r="C32" s="94">
        <f t="shared" si="0"/>
        <v>43958.15625</v>
      </c>
      <c r="D32" s="95">
        <f t="shared" si="1"/>
        <v>43958</v>
      </c>
      <c r="E32" s="97" t="str">
        <f t="shared" si="2"/>
        <v>Full 🌕 3:45am</v>
      </c>
    </row>
    <row r="33" spans="1:5" x14ac:dyDescent="0.2">
      <c r="A33" s="36" t="s">
        <v>112</v>
      </c>
      <c r="B33" s="94">
        <v>43965.585416666669</v>
      </c>
      <c r="C33" s="94">
        <f t="shared" si="0"/>
        <v>43965.293750000004</v>
      </c>
      <c r="D33" s="95">
        <f t="shared" si="1"/>
        <v>43965</v>
      </c>
      <c r="E33" s="97" t="str">
        <f t="shared" si="2"/>
        <v>🌗 7:03am</v>
      </c>
    </row>
    <row r="34" spans="1:5" x14ac:dyDescent="0.2">
      <c r="A34" s="36" t="s">
        <v>107</v>
      </c>
      <c r="B34" s="94">
        <v>43973.73541666667</v>
      </c>
      <c r="C34" s="94">
        <f t="shared" si="0"/>
        <v>43973.443750000006</v>
      </c>
      <c r="D34" s="95">
        <f t="shared" si="1"/>
        <v>43973</v>
      </c>
      <c r="E34" s="97" t="str">
        <f t="shared" si="2"/>
        <v>New 🌑 10:39am</v>
      </c>
    </row>
    <row r="35" spans="1:5" x14ac:dyDescent="0.2">
      <c r="A35" s="36" t="s">
        <v>109</v>
      </c>
      <c r="B35" s="94">
        <v>43981.145833333336</v>
      </c>
      <c r="C35" s="94">
        <f t="shared" si="0"/>
        <v>43980.854166666672</v>
      </c>
      <c r="D35" s="95">
        <f t="shared" si="1"/>
        <v>43980</v>
      </c>
      <c r="E35" s="97" t="str">
        <f t="shared" si="2"/>
        <v>🌓 8:30pm</v>
      </c>
    </row>
    <row r="36" spans="1:5" x14ac:dyDescent="0.2">
      <c r="A36" s="36" t="s">
        <v>111</v>
      </c>
      <c r="B36" s="94">
        <v>43987.8</v>
      </c>
      <c r="C36" s="94">
        <f t="shared" si="0"/>
        <v>43987.508333333339</v>
      </c>
      <c r="D36" s="95">
        <f t="shared" si="1"/>
        <v>43987</v>
      </c>
      <c r="E36" s="97" t="str">
        <f t="shared" si="2"/>
        <v>Full 🌕 12:12pm</v>
      </c>
    </row>
    <row r="37" spans="1:5" x14ac:dyDescent="0.2">
      <c r="A37" s="36" t="s">
        <v>112</v>
      </c>
      <c r="B37" s="94">
        <v>43995.26666666667</v>
      </c>
      <c r="C37" s="94">
        <f t="shared" si="0"/>
        <v>43994.975000000006</v>
      </c>
      <c r="D37" s="95">
        <f t="shared" si="1"/>
        <v>43994</v>
      </c>
      <c r="E37" s="97" t="str">
        <f t="shared" si="2"/>
        <v>🌗 11:24pm</v>
      </c>
    </row>
    <row r="38" spans="1:5" x14ac:dyDescent="0.2">
      <c r="A38" s="36" t="s">
        <v>107</v>
      </c>
      <c r="B38" s="94">
        <v>44003.27847222222</v>
      </c>
      <c r="C38" s="94">
        <f t="shared" si="0"/>
        <v>44002.986805555556</v>
      </c>
      <c r="D38" s="95">
        <f t="shared" si="1"/>
        <v>44002</v>
      </c>
      <c r="E38" s="97" t="str">
        <f t="shared" si="2"/>
        <v>New 🌑 11:41pm</v>
      </c>
    </row>
    <row r="39" spans="1:5" x14ac:dyDescent="0.2">
      <c r="A39" s="36" t="s">
        <v>109</v>
      </c>
      <c r="B39" s="94">
        <v>44010.344444444447</v>
      </c>
      <c r="C39" s="94">
        <f t="shared" si="0"/>
        <v>44010.052777777782</v>
      </c>
      <c r="D39" s="95">
        <f t="shared" si="1"/>
        <v>44010</v>
      </c>
      <c r="E39" s="97" t="str">
        <f t="shared" si="2"/>
        <v>🌓 1:16am</v>
      </c>
    </row>
    <row r="40" spans="1:5" x14ac:dyDescent="0.2">
      <c r="A40" s="36" t="s">
        <v>111</v>
      </c>
      <c r="B40" s="94">
        <v>44017.197222222225</v>
      </c>
      <c r="C40" s="94">
        <f t="shared" si="0"/>
        <v>44016.905555555561</v>
      </c>
      <c r="D40" s="95">
        <f t="shared" si="1"/>
        <v>44016</v>
      </c>
      <c r="E40" s="97" t="str">
        <f t="shared" si="2"/>
        <v>Full 🌕 9:44pm</v>
      </c>
    </row>
    <row r="41" spans="1:5" x14ac:dyDescent="0.2">
      <c r="A41" s="36" t="s">
        <v>112</v>
      </c>
      <c r="B41" s="94">
        <v>44024.978472222225</v>
      </c>
      <c r="C41" s="94">
        <f t="shared" si="0"/>
        <v>44024.686805555561</v>
      </c>
      <c r="D41" s="95">
        <f t="shared" si="1"/>
        <v>44024</v>
      </c>
      <c r="E41" s="97" t="str">
        <f t="shared" si="2"/>
        <v>🌗 4:29pm</v>
      </c>
    </row>
    <row r="42" spans="1:5" x14ac:dyDescent="0.2">
      <c r="A42" s="36" t="s">
        <v>107</v>
      </c>
      <c r="B42" s="94">
        <v>44032.731249999997</v>
      </c>
      <c r="C42" s="94">
        <f t="shared" si="0"/>
        <v>44032.439583333333</v>
      </c>
      <c r="D42" s="95">
        <f t="shared" si="1"/>
        <v>44032</v>
      </c>
      <c r="E42" s="97" t="str">
        <f t="shared" si="2"/>
        <v>New 🌑 10:33am</v>
      </c>
    </row>
    <row r="43" spans="1:5" x14ac:dyDescent="0.2">
      <c r="A43" s="36" t="s">
        <v>109</v>
      </c>
      <c r="B43" s="94">
        <v>44039.522222222222</v>
      </c>
      <c r="C43" s="94">
        <f t="shared" si="0"/>
        <v>44039.230555555558</v>
      </c>
      <c r="D43" s="95">
        <f t="shared" si="1"/>
        <v>44039</v>
      </c>
      <c r="E43" s="97" t="str">
        <f t="shared" si="2"/>
        <v>🌓 5:32am</v>
      </c>
    </row>
    <row r="44" spans="1:5" x14ac:dyDescent="0.2">
      <c r="A44" s="36" t="s">
        <v>111</v>
      </c>
      <c r="B44" s="94">
        <v>44046.665972222225</v>
      </c>
      <c r="C44" s="94">
        <f t="shared" si="0"/>
        <v>44046.374305555561</v>
      </c>
      <c r="D44" s="95">
        <f t="shared" si="1"/>
        <v>44046</v>
      </c>
      <c r="E44" s="97" t="str">
        <f t="shared" si="2"/>
        <v>Full 🌕 8:59am</v>
      </c>
    </row>
    <row r="45" spans="1:5" x14ac:dyDescent="0.2">
      <c r="A45" s="36" t="s">
        <v>112</v>
      </c>
      <c r="B45" s="94">
        <v>44054.697916666664</v>
      </c>
      <c r="C45" s="94">
        <f t="shared" si="0"/>
        <v>44054.40625</v>
      </c>
      <c r="D45" s="95">
        <f t="shared" si="1"/>
        <v>44054</v>
      </c>
      <c r="E45" s="97" t="str">
        <f t="shared" si="2"/>
        <v>🌗 9:45am</v>
      </c>
    </row>
    <row r="46" spans="1:5" x14ac:dyDescent="0.2">
      <c r="A46" s="36" t="s">
        <v>107</v>
      </c>
      <c r="B46" s="94">
        <v>44062.112500000003</v>
      </c>
      <c r="C46" s="94">
        <f t="shared" si="0"/>
        <v>44061.820833333339</v>
      </c>
      <c r="D46" s="95">
        <f t="shared" si="1"/>
        <v>44061</v>
      </c>
      <c r="E46" s="97" t="str">
        <f t="shared" si="2"/>
        <v>New 🌑 7:42pm</v>
      </c>
    </row>
    <row r="47" spans="1:5" x14ac:dyDescent="0.2">
      <c r="A47" s="36" t="s">
        <v>109</v>
      </c>
      <c r="B47" s="94">
        <v>44068.748611111114</v>
      </c>
      <c r="C47" s="94">
        <f t="shared" si="0"/>
        <v>44068.45694444445</v>
      </c>
      <c r="D47" s="95">
        <f t="shared" si="1"/>
        <v>44068</v>
      </c>
      <c r="E47" s="97" t="str">
        <f t="shared" si="2"/>
        <v>🌓 10:58am</v>
      </c>
    </row>
    <row r="48" spans="1:5" x14ac:dyDescent="0.2">
      <c r="A48" s="36" t="s">
        <v>111</v>
      </c>
      <c r="B48" s="94">
        <v>44076.223611111112</v>
      </c>
      <c r="C48" s="94">
        <f t="shared" si="0"/>
        <v>44075.931944444448</v>
      </c>
      <c r="D48" s="95">
        <f t="shared" si="1"/>
        <v>44075</v>
      </c>
      <c r="E48" s="97" t="str">
        <f t="shared" si="2"/>
        <v>Full 🌕 10:22pm</v>
      </c>
    </row>
    <row r="49" spans="1:5" x14ac:dyDescent="0.2">
      <c r="A49" s="36" t="s">
        <v>112</v>
      </c>
      <c r="B49" s="94">
        <v>44084.393055555556</v>
      </c>
      <c r="C49" s="94">
        <f t="shared" si="0"/>
        <v>44084.101388888892</v>
      </c>
      <c r="D49" s="95">
        <f t="shared" si="1"/>
        <v>44084</v>
      </c>
      <c r="E49" s="97" t="str">
        <f t="shared" si="2"/>
        <v>🌗 2:26am</v>
      </c>
    </row>
    <row r="50" spans="1:5" x14ac:dyDescent="0.2">
      <c r="A50" s="36" t="s">
        <v>107</v>
      </c>
      <c r="B50" s="94">
        <v>44091.458333333336</v>
      </c>
      <c r="C50" s="94">
        <f t="shared" si="0"/>
        <v>44091.166666666672</v>
      </c>
      <c r="D50" s="95">
        <f t="shared" si="1"/>
        <v>44091</v>
      </c>
      <c r="E50" s="97" t="str">
        <f t="shared" si="2"/>
        <v>New 🌑 4:00am</v>
      </c>
    </row>
    <row r="51" spans="1:5" x14ac:dyDescent="0.2">
      <c r="A51" s="36" t="s">
        <v>109</v>
      </c>
      <c r="B51" s="94">
        <v>44098.079861111109</v>
      </c>
      <c r="C51" s="94">
        <f t="shared" si="0"/>
        <v>44097.788194444445</v>
      </c>
      <c r="D51" s="95">
        <f t="shared" si="1"/>
        <v>44097</v>
      </c>
      <c r="E51" s="97" t="str">
        <f t="shared" si="2"/>
        <v>🌓 6:55pm</v>
      </c>
    </row>
    <row r="52" spans="1:5" x14ac:dyDescent="0.2">
      <c r="A52" s="36" t="s">
        <v>111</v>
      </c>
      <c r="B52" s="94">
        <v>44105.878472222219</v>
      </c>
      <c r="C52" s="94">
        <f t="shared" si="0"/>
        <v>44105.586805555555</v>
      </c>
      <c r="D52" s="95">
        <f t="shared" si="1"/>
        <v>44105</v>
      </c>
      <c r="E52" s="97" t="str">
        <f t="shared" si="2"/>
        <v>Full 🌕 2:05pm</v>
      </c>
    </row>
    <row r="53" spans="1:5" x14ac:dyDescent="0.2">
      <c r="A53" s="36" t="s">
        <v>112</v>
      </c>
      <c r="B53" s="94">
        <v>44114.027083333334</v>
      </c>
      <c r="C53" s="94">
        <f t="shared" si="0"/>
        <v>44113.73541666667</v>
      </c>
      <c r="D53" s="95">
        <f t="shared" si="1"/>
        <v>44113</v>
      </c>
      <c r="E53" s="97" t="str">
        <f t="shared" si="2"/>
        <v>🌗 5:39pm</v>
      </c>
    </row>
    <row r="54" spans="1:5" x14ac:dyDescent="0.2">
      <c r="A54" s="36" t="s">
        <v>107</v>
      </c>
      <c r="B54" s="94">
        <v>44120.813194444447</v>
      </c>
      <c r="C54" s="94">
        <f t="shared" si="0"/>
        <v>44120.521527777782</v>
      </c>
      <c r="D54" s="95">
        <f t="shared" si="1"/>
        <v>44120</v>
      </c>
      <c r="E54" s="97" t="str">
        <f t="shared" si="2"/>
        <v>New 🌑 12:31pm</v>
      </c>
    </row>
    <row r="55" spans="1:5" x14ac:dyDescent="0.2">
      <c r="A55" s="36" t="s">
        <v>109</v>
      </c>
      <c r="B55" s="94">
        <v>44127.557638888888</v>
      </c>
      <c r="C55" s="94">
        <f t="shared" si="0"/>
        <v>44127.265972222223</v>
      </c>
      <c r="D55" s="95">
        <f t="shared" si="1"/>
        <v>44127</v>
      </c>
      <c r="E55" s="97" t="str">
        <f t="shared" si="2"/>
        <v>🌓 6:23am</v>
      </c>
    </row>
    <row r="56" spans="1:5" x14ac:dyDescent="0.2">
      <c r="A56" s="36" t="s">
        <v>111</v>
      </c>
      <c r="B56" s="94">
        <v>44135.617361111108</v>
      </c>
      <c r="C56" s="94">
        <f t="shared" si="0"/>
        <v>44135.325694444444</v>
      </c>
      <c r="D56" s="95">
        <f t="shared" si="1"/>
        <v>44135</v>
      </c>
      <c r="E56" s="97" t="str">
        <f t="shared" si="2"/>
        <v>Full 🌕 7:49am</v>
      </c>
    </row>
    <row r="57" spans="1:5" x14ac:dyDescent="0.2">
      <c r="A57" s="36" t="s">
        <v>112</v>
      </c>
      <c r="B57" s="94">
        <v>44143.573611111111</v>
      </c>
      <c r="C57" s="94">
        <f t="shared" si="0"/>
        <v>44143.281944444447</v>
      </c>
      <c r="D57" s="95">
        <f t="shared" si="1"/>
        <v>44143</v>
      </c>
      <c r="E57" s="97" t="str">
        <f t="shared" si="2"/>
        <v>🌗 6:46am</v>
      </c>
    </row>
    <row r="58" spans="1:5" x14ac:dyDescent="0.2">
      <c r="A58" s="36" t="s">
        <v>107</v>
      </c>
      <c r="B58" s="94">
        <v>44150.213194444441</v>
      </c>
      <c r="C58" s="94">
        <f t="shared" si="0"/>
        <v>44149.921527777777</v>
      </c>
      <c r="D58" s="95">
        <f t="shared" si="1"/>
        <v>44149</v>
      </c>
      <c r="E58" s="97" t="str">
        <f t="shared" si="2"/>
        <v>New 🌑 10:07pm</v>
      </c>
    </row>
    <row r="59" spans="1:5" x14ac:dyDescent="0.2">
      <c r="A59" s="36" t="s">
        <v>109</v>
      </c>
      <c r="B59" s="94">
        <v>44157.197916666664</v>
      </c>
      <c r="C59" s="94">
        <f t="shared" si="0"/>
        <v>44156.90625</v>
      </c>
      <c r="D59" s="95">
        <f t="shared" si="1"/>
        <v>44156</v>
      </c>
      <c r="E59" s="97" t="str">
        <f t="shared" si="2"/>
        <v>🌓 9:45pm</v>
      </c>
    </row>
    <row r="60" spans="1:5" x14ac:dyDescent="0.2">
      <c r="A60" s="36" t="s">
        <v>111</v>
      </c>
      <c r="B60" s="94">
        <v>44165.395833333336</v>
      </c>
      <c r="C60" s="94">
        <f t="shared" ref="C60:C123" si="3">B60+$C$9/24</f>
        <v>44165.104166666672</v>
      </c>
      <c r="D60" s="95">
        <f t="shared" ref="D60:D123" si="4">INT(C60)</f>
        <v>44165</v>
      </c>
      <c r="E60" s="97" t="str">
        <f t="shared" ref="E60:E123" si="5">INDEX($B$8:$B$11,MATCH(A60,$A$8:$A$11,0))&amp;" "&amp;LOWER(SUBSTITUTE(TEXT(C60,"h:mm AM/PM")," ",""))</f>
        <v>Full 🌕 2:30am</v>
      </c>
    </row>
    <row r="61" spans="1:5" x14ac:dyDescent="0.2">
      <c r="A61" s="36" t="s">
        <v>112</v>
      </c>
      <c r="B61" s="94">
        <v>44173.025000000001</v>
      </c>
      <c r="C61" s="94">
        <f t="shared" si="3"/>
        <v>44172.733333333337</v>
      </c>
      <c r="D61" s="95">
        <f t="shared" si="4"/>
        <v>44172</v>
      </c>
      <c r="E61" s="97" t="str">
        <f t="shared" si="5"/>
        <v>🌗 5:36pm</v>
      </c>
    </row>
    <row r="62" spans="1:5" x14ac:dyDescent="0.2">
      <c r="A62" s="36" t="s">
        <v>107</v>
      </c>
      <c r="B62" s="94">
        <v>44179.677777777775</v>
      </c>
      <c r="C62" s="94">
        <f t="shared" si="3"/>
        <v>44179.386111111111</v>
      </c>
      <c r="D62" s="95">
        <f t="shared" si="4"/>
        <v>44179</v>
      </c>
      <c r="E62" s="97" t="str">
        <f t="shared" si="5"/>
        <v>New 🌑 9:16am</v>
      </c>
    </row>
    <row r="63" spans="1:5" x14ac:dyDescent="0.2">
      <c r="A63" s="36" t="s">
        <v>109</v>
      </c>
      <c r="B63" s="94">
        <v>44186.986805555556</v>
      </c>
      <c r="C63" s="94">
        <f t="shared" si="3"/>
        <v>44186.695138888892</v>
      </c>
      <c r="D63" s="95">
        <f t="shared" si="4"/>
        <v>44186</v>
      </c>
      <c r="E63" s="97" t="str">
        <f t="shared" si="5"/>
        <v>🌓 4:41pm</v>
      </c>
    </row>
    <row r="64" spans="1:5" x14ac:dyDescent="0.2">
      <c r="A64" s="36" t="s">
        <v>111</v>
      </c>
      <c r="B64" s="94">
        <v>44195.144444444442</v>
      </c>
      <c r="C64" s="94">
        <f t="shared" si="3"/>
        <v>44194.852777777778</v>
      </c>
      <c r="D64" s="95">
        <f t="shared" si="4"/>
        <v>44194</v>
      </c>
      <c r="E64" s="97" t="str">
        <f t="shared" si="5"/>
        <v>Full 🌕 8:28pm</v>
      </c>
    </row>
    <row r="65" spans="1:5" x14ac:dyDescent="0.2">
      <c r="A65" s="36" t="s">
        <v>112</v>
      </c>
      <c r="B65" s="94">
        <v>44202.400694444441</v>
      </c>
      <c r="C65" s="94">
        <f t="shared" si="3"/>
        <v>44202.109027777777</v>
      </c>
      <c r="D65" s="95">
        <f t="shared" si="4"/>
        <v>44202</v>
      </c>
      <c r="E65" s="97" t="str">
        <f t="shared" si="5"/>
        <v>🌗 2:37am</v>
      </c>
    </row>
    <row r="66" spans="1:5" x14ac:dyDescent="0.2">
      <c r="A66" s="36" t="s">
        <v>107</v>
      </c>
      <c r="B66" s="94">
        <v>44209.208333333336</v>
      </c>
      <c r="C66" s="94">
        <f t="shared" si="3"/>
        <v>44208.916666666672</v>
      </c>
      <c r="D66" s="95">
        <f t="shared" si="4"/>
        <v>44208</v>
      </c>
      <c r="E66" s="97" t="str">
        <f t="shared" si="5"/>
        <v>New 🌑 10:00pm</v>
      </c>
    </row>
    <row r="67" spans="1:5" x14ac:dyDescent="0.2">
      <c r="A67" s="36" t="s">
        <v>109</v>
      </c>
      <c r="B67" s="94">
        <v>44216.875694444447</v>
      </c>
      <c r="C67" s="94">
        <f t="shared" si="3"/>
        <v>44216.584027777782</v>
      </c>
      <c r="D67" s="95">
        <f t="shared" si="4"/>
        <v>44216</v>
      </c>
      <c r="E67" s="97" t="str">
        <f t="shared" si="5"/>
        <v>🌓 2:01pm</v>
      </c>
    </row>
    <row r="68" spans="1:5" x14ac:dyDescent="0.2">
      <c r="A68" s="36" t="s">
        <v>111</v>
      </c>
      <c r="B68" s="94">
        <v>44224.802777777775</v>
      </c>
      <c r="C68" s="94">
        <f t="shared" si="3"/>
        <v>44224.511111111111</v>
      </c>
      <c r="D68" s="95">
        <f t="shared" si="4"/>
        <v>44224</v>
      </c>
      <c r="E68" s="97" t="str">
        <f t="shared" si="5"/>
        <v>Full 🌕 12:16pm</v>
      </c>
    </row>
    <row r="69" spans="1:5" x14ac:dyDescent="0.2">
      <c r="A69" s="36" t="s">
        <v>112</v>
      </c>
      <c r="B69" s="94">
        <v>44231.734027777777</v>
      </c>
      <c r="C69" s="94">
        <f t="shared" si="3"/>
        <v>44231.442361111112</v>
      </c>
      <c r="D69" s="95">
        <f t="shared" si="4"/>
        <v>44231</v>
      </c>
      <c r="E69" s="97" t="str">
        <f t="shared" si="5"/>
        <v>🌗 10:37am</v>
      </c>
    </row>
    <row r="70" spans="1:5" x14ac:dyDescent="0.2">
      <c r="A70" s="36" t="s">
        <v>107</v>
      </c>
      <c r="B70" s="94">
        <v>44238.79583333333</v>
      </c>
      <c r="C70" s="94">
        <f t="shared" si="3"/>
        <v>44238.504166666666</v>
      </c>
      <c r="D70" s="95">
        <f t="shared" si="4"/>
        <v>44238</v>
      </c>
      <c r="E70" s="97" t="str">
        <f t="shared" si="5"/>
        <v>New 🌑 12:06pm</v>
      </c>
    </row>
    <row r="71" spans="1:5" x14ac:dyDescent="0.2">
      <c r="A71" s="36" t="s">
        <v>109</v>
      </c>
      <c r="B71" s="94">
        <v>44246.782638888886</v>
      </c>
      <c r="C71" s="94">
        <f t="shared" si="3"/>
        <v>44246.490972222222</v>
      </c>
      <c r="D71" s="95">
        <f t="shared" si="4"/>
        <v>44246</v>
      </c>
      <c r="E71" s="97" t="str">
        <f t="shared" si="5"/>
        <v>🌓 11:47am</v>
      </c>
    </row>
    <row r="72" spans="1:5" x14ac:dyDescent="0.2">
      <c r="A72" s="36" t="s">
        <v>111</v>
      </c>
      <c r="B72" s="94">
        <v>44254.345138888886</v>
      </c>
      <c r="C72" s="94">
        <f t="shared" si="3"/>
        <v>44254.053472222222</v>
      </c>
      <c r="D72" s="95">
        <f t="shared" si="4"/>
        <v>44254</v>
      </c>
      <c r="E72" s="97" t="str">
        <f t="shared" si="5"/>
        <v>Full 🌕 1:17am</v>
      </c>
    </row>
    <row r="73" spans="1:5" x14ac:dyDescent="0.2">
      <c r="A73" s="36" t="s">
        <v>112</v>
      </c>
      <c r="B73" s="94">
        <v>44261.0625</v>
      </c>
      <c r="C73" s="94">
        <f t="shared" si="3"/>
        <v>44260.770833333336</v>
      </c>
      <c r="D73" s="95">
        <f t="shared" si="4"/>
        <v>44260</v>
      </c>
      <c r="E73" s="97" t="str">
        <f t="shared" si="5"/>
        <v>🌗 6:30pm</v>
      </c>
    </row>
    <row r="74" spans="1:5" x14ac:dyDescent="0.2">
      <c r="A74" s="36" t="s">
        <v>107</v>
      </c>
      <c r="B74" s="94">
        <v>44268.431250000001</v>
      </c>
      <c r="C74" s="94">
        <f t="shared" si="3"/>
        <v>44268.139583333337</v>
      </c>
      <c r="D74" s="95">
        <f t="shared" si="4"/>
        <v>44268</v>
      </c>
      <c r="E74" s="97" t="str">
        <f t="shared" si="5"/>
        <v>New 🌑 3:21am</v>
      </c>
    </row>
    <row r="75" spans="1:5" x14ac:dyDescent="0.2">
      <c r="A75" s="36" t="s">
        <v>109</v>
      </c>
      <c r="B75" s="94">
        <v>44276.611111111109</v>
      </c>
      <c r="C75" s="94">
        <f t="shared" si="3"/>
        <v>44276.319444444445</v>
      </c>
      <c r="D75" s="95">
        <f t="shared" si="4"/>
        <v>44276</v>
      </c>
      <c r="E75" s="97" t="str">
        <f t="shared" si="5"/>
        <v>🌓 7:40am</v>
      </c>
    </row>
    <row r="76" spans="1:5" x14ac:dyDescent="0.2">
      <c r="A76" s="36" t="s">
        <v>111</v>
      </c>
      <c r="B76" s="94">
        <v>44283.783333333333</v>
      </c>
      <c r="C76" s="94">
        <f t="shared" si="3"/>
        <v>44283.491666666669</v>
      </c>
      <c r="D76" s="95">
        <f t="shared" si="4"/>
        <v>44283</v>
      </c>
      <c r="E76" s="97" t="str">
        <f t="shared" si="5"/>
        <v>Full 🌕 11:48am</v>
      </c>
    </row>
    <row r="77" spans="1:5" x14ac:dyDescent="0.2">
      <c r="A77" s="36" t="s">
        <v>112</v>
      </c>
      <c r="B77" s="94">
        <v>44290.418055555558</v>
      </c>
      <c r="C77" s="94">
        <f t="shared" si="3"/>
        <v>44290.126388888893</v>
      </c>
      <c r="D77" s="95">
        <f t="shared" si="4"/>
        <v>44290</v>
      </c>
      <c r="E77" s="97" t="str">
        <f t="shared" si="5"/>
        <v>🌗 3:02am</v>
      </c>
    </row>
    <row r="78" spans="1:5" x14ac:dyDescent="0.2">
      <c r="A78" s="36" t="s">
        <v>107</v>
      </c>
      <c r="B78" s="94">
        <v>44298.104861111111</v>
      </c>
      <c r="C78" s="94">
        <f t="shared" si="3"/>
        <v>44297.813194444447</v>
      </c>
      <c r="D78" s="95">
        <f t="shared" si="4"/>
        <v>44297</v>
      </c>
      <c r="E78" s="97" t="str">
        <f t="shared" si="5"/>
        <v>New 🌑 7:31pm</v>
      </c>
    </row>
    <row r="79" spans="1:5" x14ac:dyDescent="0.2">
      <c r="A79" s="36" t="s">
        <v>109</v>
      </c>
      <c r="B79" s="94">
        <v>44306.290972222225</v>
      </c>
      <c r="C79" s="94">
        <f t="shared" si="3"/>
        <v>44305.999305555561</v>
      </c>
      <c r="D79" s="95">
        <f t="shared" si="4"/>
        <v>44305</v>
      </c>
      <c r="E79" s="97" t="str">
        <f t="shared" si="5"/>
        <v>🌓 11:59pm</v>
      </c>
    </row>
    <row r="80" spans="1:5" x14ac:dyDescent="0.2">
      <c r="A80" s="36" t="s">
        <v>111</v>
      </c>
      <c r="B80" s="94">
        <v>44313.146527777775</v>
      </c>
      <c r="C80" s="94">
        <f t="shared" si="3"/>
        <v>44312.854861111111</v>
      </c>
      <c r="D80" s="95">
        <f t="shared" si="4"/>
        <v>44312</v>
      </c>
      <c r="E80" s="97" t="str">
        <f t="shared" si="5"/>
        <v>Full 🌕 8:31pm</v>
      </c>
    </row>
    <row r="81" spans="1:5" x14ac:dyDescent="0.2">
      <c r="A81" s="36" t="s">
        <v>112</v>
      </c>
      <c r="B81" s="94">
        <v>44319.826388888891</v>
      </c>
      <c r="C81" s="94">
        <f t="shared" si="3"/>
        <v>44319.534722222226</v>
      </c>
      <c r="D81" s="95">
        <f t="shared" si="4"/>
        <v>44319</v>
      </c>
      <c r="E81" s="97" t="str">
        <f t="shared" si="5"/>
        <v>🌗 12:50pm</v>
      </c>
    </row>
    <row r="82" spans="1:5" x14ac:dyDescent="0.2">
      <c r="A82" s="36" t="s">
        <v>107</v>
      </c>
      <c r="B82" s="94">
        <v>44327.791666666664</v>
      </c>
      <c r="C82" s="94">
        <f t="shared" si="3"/>
        <v>44327.5</v>
      </c>
      <c r="D82" s="95">
        <f t="shared" si="4"/>
        <v>44327</v>
      </c>
      <c r="E82" s="97" t="str">
        <f t="shared" si="5"/>
        <v>New 🌑 12:00pm</v>
      </c>
    </row>
    <row r="83" spans="1:5" x14ac:dyDescent="0.2">
      <c r="A83" s="36" t="s">
        <v>109</v>
      </c>
      <c r="B83" s="94">
        <v>44335.800694444442</v>
      </c>
      <c r="C83" s="94">
        <f t="shared" si="3"/>
        <v>44335.509027777778</v>
      </c>
      <c r="D83" s="95">
        <f t="shared" si="4"/>
        <v>44335</v>
      </c>
      <c r="E83" s="97" t="str">
        <f t="shared" si="5"/>
        <v>🌓 12:13pm</v>
      </c>
    </row>
    <row r="84" spans="1:5" x14ac:dyDescent="0.2">
      <c r="A84" s="36" t="s">
        <v>111</v>
      </c>
      <c r="B84" s="94">
        <v>44342.468055555553</v>
      </c>
      <c r="C84" s="94">
        <f t="shared" si="3"/>
        <v>44342.176388888889</v>
      </c>
      <c r="D84" s="95">
        <f t="shared" si="4"/>
        <v>44342</v>
      </c>
      <c r="E84" s="97" t="str">
        <f t="shared" si="5"/>
        <v>Full 🌕 4:14am</v>
      </c>
    </row>
    <row r="85" spans="1:5" x14ac:dyDescent="0.2">
      <c r="A85" s="36" t="s">
        <v>112</v>
      </c>
      <c r="B85" s="94">
        <v>44349.308333333334</v>
      </c>
      <c r="C85" s="94">
        <f t="shared" si="3"/>
        <v>44349.01666666667</v>
      </c>
      <c r="D85" s="95">
        <f t="shared" si="4"/>
        <v>44349</v>
      </c>
      <c r="E85" s="97" t="str">
        <f t="shared" si="5"/>
        <v>🌗 12:24am</v>
      </c>
    </row>
    <row r="86" spans="1:5" x14ac:dyDescent="0.2">
      <c r="A86" s="36" t="s">
        <v>107</v>
      </c>
      <c r="B86" s="94">
        <v>44357.453472222223</v>
      </c>
      <c r="C86" s="94">
        <f t="shared" si="3"/>
        <v>44357.161805555559</v>
      </c>
      <c r="D86" s="95">
        <f t="shared" si="4"/>
        <v>44357</v>
      </c>
      <c r="E86" s="97" t="str">
        <f t="shared" si="5"/>
        <v>New 🌑 3:53am</v>
      </c>
    </row>
    <row r="87" spans="1:5" x14ac:dyDescent="0.2">
      <c r="A87" s="36" t="s">
        <v>109</v>
      </c>
      <c r="B87" s="94">
        <v>44365.162499999999</v>
      </c>
      <c r="C87" s="94">
        <f t="shared" si="3"/>
        <v>44364.870833333334</v>
      </c>
      <c r="D87" s="95">
        <f t="shared" si="4"/>
        <v>44364</v>
      </c>
      <c r="E87" s="97" t="str">
        <f t="shared" si="5"/>
        <v>🌓 8:54pm</v>
      </c>
    </row>
    <row r="88" spans="1:5" x14ac:dyDescent="0.2">
      <c r="A88" s="36" t="s">
        <v>111</v>
      </c>
      <c r="B88" s="94">
        <v>44371.777777777781</v>
      </c>
      <c r="C88" s="94">
        <f t="shared" si="3"/>
        <v>44371.486111111117</v>
      </c>
      <c r="D88" s="95">
        <f t="shared" si="4"/>
        <v>44371</v>
      </c>
      <c r="E88" s="97" t="str">
        <f t="shared" si="5"/>
        <v>Full 🌕 11:40am</v>
      </c>
    </row>
    <row r="89" spans="1:5" x14ac:dyDescent="0.2">
      <c r="A89" s="36" t="s">
        <v>112</v>
      </c>
      <c r="B89" s="94">
        <v>44378.882638888892</v>
      </c>
      <c r="C89" s="94">
        <f t="shared" si="3"/>
        <v>44378.590972222228</v>
      </c>
      <c r="D89" s="95">
        <f t="shared" si="4"/>
        <v>44378</v>
      </c>
      <c r="E89" s="97" t="str">
        <f t="shared" si="5"/>
        <v>🌗 2:11pm</v>
      </c>
    </row>
    <row r="90" spans="1:5" x14ac:dyDescent="0.2">
      <c r="A90" s="36" t="s">
        <v>107</v>
      </c>
      <c r="B90" s="94">
        <v>44387.053472222222</v>
      </c>
      <c r="C90" s="94">
        <f t="shared" si="3"/>
        <v>44386.761805555558</v>
      </c>
      <c r="D90" s="95">
        <f t="shared" si="4"/>
        <v>44386</v>
      </c>
      <c r="E90" s="97" t="str">
        <f t="shared" si="5"/>
        <v>New 🌑 6:17pm</v>
      </c>
    </row>
    <row r="91" spans="1:5" x14ac:dyDescent="0.2">
      <c r="A91" s="36" t="s">
        <v>109</v>
      </c>
      <c r="B91" s="94">
        <v>44394.424305555556</v>
      </c>
      <c r="C91" s="94">
        <f t="shared" si="3"/>
        <v>44394.132638888892</v>
      </c>
      <c r="D91" s="95">
        <f t="shared" si="4"/>
        <v>44394</v>
      </c>
      <c r="E91" s="97" t="str">
        <f t="shared" si="5"/>
        <v>🌓 3:11am</v>
      </c>
    </row>
    <row r="92" spans="1:5" x14ac:dyDescent="0.2">
      <c r="A92" s="36" t="s">
        <v>111</v>
      </c>
      <c r="B92" s="94">
        <v>44401.109027777777</v>
      </c>
      <c r="C92" s="94">
        <f t="shared" si="3"/>
        <v>44400.817361111112</v>
      </c>
      <c r="D92" s="95">
        <f t="shared" si="4"/>
        <v>44400</v>
      </c>
      <c r="E92" s="97" t="str">
        <f t="shared" si="5"/>
        <v>Full 🌕 7:37pm</v>
      </c>
    </row>
    <row r="93" spans="1:5" x14ac:dyDescent="0.2">
      <c r="A93" s="36" t="s">
        <v>112</v>
      </c>
      <c r="B93" s="94">
        <v>44408.552777777775</v>
      </c>
      <c r="C93" s="94">
        <f t="shared" si="3"/>
        <v>44408.261111111111</v>
      </c>
      <c r="D93" s="95">
        <f t="shared" si="4"/>
        <v>44408</v>
      </c>
      <c r="E93" s="97" t="str">
        <f t="shared" si="5"/>
        <v>🌗 6:16am</v>
      </c>
    </row>
    <row r="94" spans="1:5" x14ac:dyDescent="0.2">
      <c r="A94" s="36" t="s">
        <v>107</v>
      </c>
      <c r="B94" s="94">
        <v>44416.576388888891</v>
      </c>
      <c r="C94" s="94">
        <f t="shared" si="3"/>
        <v>44416.284722222226</v>
      </c>
      <c r="D94" s="95">
        <f t="shared" si="4"/>
        <v>44416</v>
      </c>
      <c r="E94" s="97" t="str">
        <f t="shared" si="5"/>
        <v>New 🌑 6:50am</v>
      </c>
    </row>
    <row r="95" spans="1:5" x14ac:dyDescent="0.2">
      <c r="A95" s="36" t="s">
        <v>109</v>
      </c>
      <c r="B95" s="94">
        <v>44423.638194444444</v>
      </c>
      <c r="C95" s="94">
        <f t="shared" si="3"/>
        <v>44423.34652777778</v>
      </c>
      <c r="D95" s="95">
        <f t="shared" si="4"/>
        <v>44423</v>
      </c>
      <c r="E95" s="97" t="str">
        <f t="shared" si="5"/>
        <v>🌓 8:19am</v>
      </c>
    </row>
    <row r="96" spans="1:5" x14ac:dyDescent="0.2">
      <c r="A96" s="36" t="s">
        <v>111</v>
      </c>
      <c r="B96" s="94">
        <v>44430.501388888886</v>
      </c>
      <c r="C96" s="94">
        <f t="shared" si="3"/>
        <v>44430.209722222222</v>
      </c>
      <c r="D96" s="95">
        <f t="shared" si="4"/>
        <v>44430</v>
      </c>
      <c r="E96" s="97" t="str">
        <f t="shared" si="5"/>
        <v>Full 🌕 5:02am</v>
      </c>
    </row>
    <row r="97" spans="1:5" x14ac:dyDescent="0.2">
      <c r="A97" s="36" t="s">
        <v>112</v>
      </c>
      <c r="B97" s="94">
        <v>44438.300694444442</v>
      </c>
      <c r="C97" s="94">
        <f t="shared" si="3"/>
        <v>44438.009027777778</v>
      </c>
      <c r="D97" s="95">
        <f t="shared" si="4"/>
        <v>44438</v>
      </c>
      <c r="E97" s="97" t="str">
        <f t="shared" si="5"/>
        <v>🌗 12:13am</v>
      </c>
    </row>
    <row r="98" spans="1:5" x14ac:dyDescent="0.2">
      <c r="A98" s="36" t="s">
        <v>107</v>
      </c>
      <c r="B98" s="94">
        <v>44446.036111111112</v>
      </c>
      <c r="C98" s="94">
        <f t="shared" si="3"/>
        <v>44445.744444444448</v>
      </c>
      <c r="D98" s="95">
        <f t="shared" si="4"/>
        <v>44445</v>
      </c>
      <c r="E98" s="97" t="str">
        <f t="shared" si="5"/>
        <v>New 🌑 5:52pm</v>
      </c>
    </row>
    <row r="99" spans="1:5" x14ac:dyDescent="0.2">
      <c r="A99" s="36" t="s">
        <v>109</v>
      </c>
      <c r="B99" s="94">
        <v>44452.86041666667</v>
      </c>
      <c r="C99" s="94">
        <f t="shared" si="3"/>
        <v>44452.568750000006</v>
      </c>
      <c r="D99" s="95">
        <f t="shared" si="4"/>
        <v>44452</v>
      </c>
      <c r="E99" s="97" t="str">
        <f t="shared" si="5"/>
        <v>🌓 1:39pm</v>
      </c>
    </row>
    <row r="100" spans="1:5" x14ac:dyDescent="0.2">
      <c r="A100" s="36" t="s">
        <v>111</v>
      </c>
      <c r="B100" s="94">
        <v>44459.996527777781</v>
      </c>
      <c r="C100" s="94">
        <f t="shared" si="3"/>
        <v>44459.704861111117</v>
      </c>
      <c r="D100" s="95">
        <f t="shared" si="4"/>
        <v>44459</v>
      </c>
      <c r="E100" s="97" t="str">
        <f t="shared" si="5"/>
        <v>Full 🌕 4:55pm</v>
      </c>
    </row>
    <row r="101" spans="1:5" x14ac:dyDescent="0.2">
      <c r="A101" s="36" t="s">
        <v>112</v>
      </c>
      <c r="B101" s="94">
        <v>44468.081250000003</v>
      </c>
      <c r="C101" s="94">
        <f t="shared" si="3"/>
        <v>44467.789583333339</v>
      </c>
      <c r="D101" s="95">
        <f t="shared" si="4"/>
        <v>44467</v>
      </c>
      <c r="E101" s="97" t="str">
        <f t="shared" si="5"/>
        <v>🌗 6:57pm</v>
      </c>
    </row>
    <row r="102" spans="1:5" x14ac:dyDescent="0.2">
      <c r="A102" s="36" t="s">
        <v>107</v>
      </c>
      <c r="B102" s="94">
        <v>44475.461805555555</v>
      </c>
      <c r="C102" s="94">
        <f t="shared" si="3"/>
        <v>44475.170138888891</v>
      </c>
      <c r="D102" s="95">
        <f t="shared" si="4"/>
        <v>44475</v>
      </c>
      <c r="E102" s="97" t="str">
        <f t="shared" si="5"/>
        <v>New 🌑 4:05am</v>
      </c>
    </row>
    <row r="103" spans="1:5" x14ac:dyDescent="0.2">
      <c r="A103" s="36" t="s">
        <v>109</v>
      </c>
      <c r="B103" s="94">
        <v>44482.142361111109</v>
      </c>
      <c r="C103" s="94">
        <f t="shared" si="3"/>
        <v>44481.850694444445</v>
      </c>
      <c r="D103" s="95">
        <f t="shared" si="4"/>
        <v>44481</v>
      </c>
      <c r="E103" s="97" t="str">
        <f t="shared" si="5"/>
        <v>🌓 8:25pm</v>
      </c>
    </row>
    <row r="104" spans="1:5" x14ac:dyDescent="0.2">
      <c r="A104" s="36" t="s">
        <v>111</v>
      </c>
      <c r="B104" s="94">
        <v>44489.622916666667</v>
      </c>
      <c r="C104" s="94">
        <f t="shared" si="3"/>
        <v>44489.331250000003</v>
      </c>
      <c r="D104" s="95">
        <f t="shared" si="4"/>
        <v>44489</v>
      </c>
      <c r="E104" s="97" t="str">
        <f t="shared" si="5"/>
        <v>Full 🌕 7:57am</v>
      </c>
    </row>
    <row r="105" spans="1:5" x14ac:dyDescent="0.2">
      <c r="A105" s="36" t="s">
        <v>112</v>
      </c>
      <c r="B105" s="94">
        <v>44497.836805555555</v>
      </c>
      <c r="C105" s="94">
        <f t="shared" si="3"/>
        <v>44497.545138888891</v>
      </c>
      <c r="D105" s="95">
        <f t="shared" si="4"/>
        <v>44497</v>
      </c>
      <c r="E105" s="97" t="str">
        <f t="shared" si="5"/>
        <v>🌗 1:05pm</v>
      </c>
    </row>
    <row r="106" spans="1:5" x14ac:dyDescent="0.2">
      <c r="A106" s="36" t="s">
        <v>107</v>
      </c>
      <c r="B106" s="94">
        <v>44504.884722222225</v>
      </c>
      <c r="C106" s="94">
        <f t="shared" si="3"/>
        <v>44504.593055555561</v>
      </c>
      <c r="D106" s="95">
        <f t="shared" si="4"/>
        <v>44504</v>
      </c>
      <c r="E106" s="97" t="str">
        <f t="shared" si="5"/>
        <v>New 🌑 2:14pm</v>
      </c>
    </row>
    <row r="107" spans="1:5" x14ac:dyDescent="0.2">
      <c r="A107" s="36" t="s">
        <v>109</v>
      </c>
      <c r="B107" s="94">
        <v>44511.531944444447</v>
      </c>
      <c r="C107" s="94">
        <f t="shared" si="3"/>
        <v>44511.240277777782</v>
      </c>
      <c r="D107" s="95">
        <f t="shared" si="4"/>
        <v>44511</v>
      </c>
      <c r="E107" s="97" t="str">
        <f t="shared" si="5"/>
        <v>🌓 5:46am</v>
      </c>
    </row>
    <row r="108" spans="1:5" x14ac:dyDescent="0.2">
      <c r="A108" s="36" t="s">
        <v>111</v>
      </c>
      <c r="B108" s="94">
        <v>44519.372916666667</v>
      </c>
      <c r="C108" s="94">
        <f t="shared" si="3"/>
        <v>44519.081250000003</v>
      </c>
      <c r="D108" s="95">
        <f t="shared" si="4"/>
        <v>44519</v>
      </c>
      <c r="E108" s="97" t="str">
        <f t="shared" si="5"/>
        <v>Full 🌕 1:57am</v>
      </c>
    </row>
    <row r="109" spans="1:5" x14ac:dyDescent="0.2">
      <c r="A109" s="36" t="s">
        <v>112</v>
      </c>
      <c r="B109" s="94">
        <v>44527.519444444442</v>
      </c>
      <c r="C109" s="94">
        <f t="shared" si="3"/>
        <v>44527.227777777778</v>
      </c>
      <c r="D109" s="95">
        <f t="shared" si="4"/>
        <v>44527</v>
      </c>
      <c r="E109" s="97" t="str">
        <f t="shared" si="5"/>
        <v>🌗 5:28am</v>
      </c>
    </row>
    <row r="110" spans="1:5" x14ac:dyDescent="0.2">
      <c r="A110" s="36" t="s">
        <v>107</v>
      </c>
      <c r="B110" s="94">
        <v>44534.321527777778</v>
      </c>
      <c r="C110" s="94">
        <f t="shared" si="3"/>
        <v>44534.029861111114</v>
      </c>
      <c r="D110" s="95">
        <f t="shared" si="4"/>
        <v>44534</v>
      </c>
      <c r="E110" s="97" t="str">
        <f t="shared" si="5"/>
        <v>New 🌑 12:43am</v>
      </c>
    </row>
    <row r="111" spans="1:5" x14ac:dyDescent="0.2">
      <c r="A111" s="36" t="s">
        <v>109</v>
      </c>
      <c r="B111" s="94">
        <v>44541.065972222219</v>
      </c>
      <c r="C111" s="94">
        <f t="shared" si="3"/>
        <v>44540.774305555555</v>
      </c>
      <c r="D111" s="95">
        <f t="shared" si="4"/>
        <v>44540</v>
      </c>
      <c r="E111" s="97" t="str">
        <f t="shared" si="5"/>
        <v>🌓 6:35pm</v>
      </c>
    </row>
    <row r="112" spans="1:5" x14ac:dyDescent="0.2">
      <c r="A112" s="36" t="s">
        <v>111</v>
      </c>
      <c r="B112" s="94">
        <v>44549.190972222219</v>
      </c>
      <c r="C112" s="94">
        <f t="shared" si="3"/>
        <v>44548.899305555555</v>
      </c>
      <c r="D112" s="95">
        <f t="shared" si="4"/>
        <v>44548</v>
      </c>
      <c r="E112" s="97" t="str">
        <f t="shared" si="5"/>
        <v>Full 🌕 9:35pm</v>
      </c>
    </row>
    <row r="113" spans="1:5" x14ac:dyDescent="0.2">
      <c r="A113" s="36" t="s">
        <v>112</v>
      </c>
      <c r="B113" s="94">
        <v>44557.1</v>
      </c>
      <c r="C113" s="94">
        <f t="shared" si="3"/>
        <v>44556.808333333334</v>
      </c>
      <c r="D113" s="95">
        <f t="shared" si="4"/>
        <v>44556</v>
      </c>
      <c r="E113" s="97" t="str">
        <f t="shared" si="5"/>
        <v>🌗 7:24pm</v>
      </c>
    </row>
    <row r="114" spans="1:5" x14ac:dyDescent="0.2">
      <c r="A114" s="36" t="s">
        <v>107</v>
      </c>
      <c r="B114" s="94">
        <v>44563.772916666669</v>
      </c>
      <c r="C114" s="94">
        <f t="shared" si="3"/>
        <v>44563.481250000004</v>
      </c>
      <c r="D114" s="95">
        <f t="shared" si="4"/>
        <v>44563</v>
      </c>
      <c r="E114" s="97" t="str">
        <f t="shared" si="5"/>
        <v>New 🌑 11:33am</v>
      </c>
    </row>
    <row r="115" spans="1:5" x14ac:dyDescent="0.2">
      <c r="A115" s="36" t="s">
        <v>109</v>
      </c>
      <c r="B115" s="94">
        <v>44570.757638888892</v>
      </c>
      <c r="C115" s="94">
        <f t="shared" si="3"/>
        <v>44570.465972222228</v>
      </c>
      <c r="D115" s="95">
        <f t="shared" si="4"/>
        <v>44570</v>
      </c>
      <c r="E115" s="97" t="str">
        <f t="shared" si="5"/>
        <v>🌓 11:11am</v>
      </c>
    </row>
    <row r="116" spans="1:5" x14ac:dyDescent="0.2">
      <c r="A116" s="36" t="s">
        <v>111</v>
      </c>
      <c r="B116" s="94">
        <v>44578.991666666669</v>
      </c>
      <c r="C116" s="94">
        <f t="shared" si="3"/>
        <v>44578.700000000004</v>
      </c>
      <c r="D116" s="95">
        <f t="shared" si="4"/>
        <v>44578</v>
      </c>
      <c r="E116" s="97" t="str">
        <f t="shared" si="5"/>
        <v>Full 🌕 4:48pm</v>
      </c>
    </row>
    <row r="117" spans="1:5" x14ac:dyDescent="0.2">
      <c r="A117" s="36" t="s">
        <v>112</v>
      </c>
      <c r="B117" s="94">
        <v>44586.570138888892</v>
      </c>
      <c r="C117" s="94">
        <f t="shared" si="3"/>
        <v>44586.278472222228</v>
      </c>
      <c r="D117" s="95">
        <f t="shared" si="4"/>
        <v>44586</v>
      </c>
      <c r="E117" s="97" t="str">
        <f t="shared" si="5"/>
        <v>🌗 6:41am</v>
      </c>
    </row>
    <row r="118" spans="1:5" x14ac:dyDescent="0.2">
      <c r="A118" s="36" t="s">
        <v>107</v>
      </c>
      <c r="B118" s="94">
        <v>44593.240277777775</v>
      </c>
      <c r="C118" s="94">
        <f t="shared" si="3"/>
        <v>44592.948611111111</v>
      </c>
      <c r="D118" s="95">
        <f t="shared" si="4"/>
        <v>44592</v>
      </c>
      <c r="E118" s="97" t="str">
        <f t="shared" si="5"/>
        <v>New 🌑 10:46pm</v>
      </c>
    </row>
    <row r="119" spans="1:5" x14ac:dyDescent="0.2">
      <c r="A119" s="36" t="s">
        <v>109</v>
      </c>
      <c r="B119" s="94">
        <v>44600.576388888891</v>
      </c>
      <c r="C119" s="94">
        <f t="shared" si="3"/>
        <v>44600.284722222226</v>
      </c>
      <c r="D119" s="95">
        <f t="shared" si="4"/>
        <v>44600</v>
      </c>
      <c r="E119" s="97" t="str">
        <f t="shared" si="5"/>
        <v>🌓 6:50am</v>
      </c>
    </row>
    <row r="120" spans="1:5" x14ac:dyDescent="0.2">
      <c r="A120" s="36" t="s">
        <v>111</v>
      </c>
      <c r="B120" s="94">
        <v>44608.705555555556</v>
      </c>
      <c r="C120" s="94">
        <f t="shared" si="3"/>
        <v>44608.413888888892</v>
      </c>
      <c r="D120" s="95">
        <f t="shared" si="4"/>
        <v>44608</v>
      </c>
      <c r="E120" s="97" t="str">
        <f t="shared" si="5"/>
        <v>Full 🌕 9:56am</v>
      </c>
    </row>
    <row r="121" spans="1:5" x14ac:dyDescent="0.2">
      <c r="A121" s="36" t="s">
        <v>112</v>
      </c>
      <c r="B121" s="94">
        <v>44615.938888888886</v>
      </c>
      <c r="C121" s="94">
        <f t="shared" si="3"/>
        <v>44615.647222222222</v>
      </c>
      <c r="D121" s="95">
        <f t="shared" si="4"/>
        <v>44615</v>
      </c>
      <c r="E121" s="97" t="str">
        <f t="shared" si="5"/>
        <v>🌗 3:32pm</v>
      </c>
    </row>
    <row r="122" spans="1:5" x14ac:dyDescent="0.2">
      <c r="A122" s="36" t="s">
        <v>107</v>
      </c>
      <c r="B122" s="94">
        <v>44622.732638888891</v>
      </c>
      <c r="C122" s="94">
        <f t="shared" si="3"/>
        <v>44622.440972222226</v>
      </c>
      <c r="D122" s="95">
        <f t="shared" si="4"/>
        <v>44622</v>
      </c>
      <c r="E122" s="97" t="str">
        <f t="shared" si="5"/>
        <v>New 🌑 10:35am</v>
      </c>
    </row>
    <row r="123" spans="1:5" x14ac:dyDescent="0.2">
      <c r="A123" s="36" t="s">
        <v>109</v>
      </c>
      <c r="B123" s="94">
        <v>44630.447916666664</v>
      </c>
      <c r="C123" s="94">
        <f t="shared" si="3"/>
        <v>44630.15625</v>
      </c>
      <c r="D123" s="95">
        <f t="shared" si="4"/>
        <v>44630</v>
      </c>
      <c r="E123" s="97" t="str">
        <f t="shared" si="5"/>
        <v>🌓 3:45am</v>
      </c>
    </row>
    <row r="124" spans="1:5" x14ac:dyDescent="0.2">
      <c r="A124" s="36" t="s">
        <v>111</v>
      </c>
      <c r="B124" s="94">
        <v>44638.303472222222</v>
      </c>
      <c r="C124" s="94">
        <f t="shared" ref="C124:C187" si="6">B124+$C$9/24</f>
        <v>44638.011805555558</v>
      </c>
      <c r="D124" s="95">
        <f t="shared" ref="D124:D187" si="7">INT(C124)</f>
        <v>44638</v>
      </c>
      <c r="E124" s="97" t="str">
        <f t="shared" ref="E124:E187" si="8">INDEX($B$8:$B$11,MATCH(A124,$A$8:$A$11,0))&amp;" "&amp;LOWER(SUBSTITUTE(TEXT(C124,"h:mm AM/PM")," ",""))</f>
        <v>Full 🌕 12:17am</v>
      </c>
    </row>
    <row r="125" spans="1:5" x14ac:dyDescent="0.2">
      <c r="A125" s="36" t="s">
        <v>112</v>
      </c>
      <c r="B125" s="94">
        <v>44645.234027777777</v>
      </c>
      <c r="C125" s="94">
        <f t="shared" si="6"/>
        <v>44644.942361111112</v>
      </c>
      <c r="D125" s="95">
        <f t="shared" si="7"/>
        <v>44644</v>
      </c>
      <c r="E125" s="97" t="str">
        <f t="shared" si="8"/>
        <v>🌗 10:37pm</v>
      </c>
    </row>
    <row r="126" spans="1:5" x14ac:dyDescent="0.2">
      <c r="A126" s="36" t="s">
        <v>107</v>
      </c>
      <c r="B126" s="94">
        <v>44652.26666666667</v>
      </c>
      <c r="C126" s="94">
        <f t="shared" si="6"/>
        <v>44651.975000000006</v>
      </c>
      <c r="D126" s="95">
        <f t="shared" si="7"/>
        <v>44651</v>
      </c>
      <c r="E126" s="97" t="str">
        <f t="shared" si="8"/>
        <v>New 🌑 11:24pm</v>
      </c>
    </row>
    <row r="127" spans="1:5" x14ac:dyDescent="0.2">
      <c r="A127" s="36" t="s">
        <v>109</v>
      </c>
      <c r="B127" s="94">
        <v>44660.283333333333</v>
      </c>
      <c r="C127" s="94">
        <f t="shared" si="6"/>
        <v>44659.991666666669</v>
      </c>
      <c r="D127" s="95">
        <f t="shared" si="7"/>
        <v>44659</v>
      </c>
      <c r="E127" s="97" t="str">
        <f t="shared" si="8"/>
        <v>🌓 11:48pm</v>
      </c>
    </row>
    <row r="128" spans="1:5" x14ac:dyDescent="0.2">
      <c r="A128" s="36" t="s">
        <v>111</v>
      </c>
      <c r="B128" s="94">
        <v>44667.788194444445</v>
      </c>
      <c r="C128" s="94">
        <f t="shared" si="6"/>
        <v>44667.496527777781</v>
      </c>
      <c r="D128" s="95">
        <f t="shared" si="7"/>
        <v>44667</v>
      </c>
      <c r="E128" s="97" t="str">
        <f t="shared" si="8"/>
        <v>Full 🌕 11:55am</v>
      </c>
    </row>
    <row r="129" spans="1:5" x14ac:dyDescent="0.2">
      <c r="A129" s="36" t="s">
        <v>112</v>
      </c>
      <c r="B129" s="94">
        <v>44674.49722222222</v>
      </c>
      <c r="C129" s="94">
        <f t="shared" si="6"/>
        <v>44674.205555555556</v>
      </c>
      <c r="D129" s="95">
        <f t="shared" si="7"/>
        <v>44674</v>
      </c>
      <c r="E129" s="97" t="str">
        <f t="shared" si="8"/>
        <v>🌗 4:56am</v>
      </c>
    </row>
    <row r="130" spans="1:5" x14ac:dyDescent="0.2">
      <c r="A130" s="36" t="s">
        <v>107</v>
      </c>
      <c r="B130" s="94">
        <v>44681.852777777778</v>
      </c>
      <c r="C130" s="94">
        <f t="shared" si="6"/>
        <v>44681.561111111114</v>
      </c>
      <c r="D130" s="95">
        <f t="shared" si="7"/>
        <v>44681</v>
      </c>
      <c r="E130" s="97" t="str">
        <f t="shared" si="8"/>
        <v>New 🌑 1:28pm</v>
      </c>
    </row>
    <row r="131" spans="1:5" x14ac:dyDescent="0.2">
      <c r="A131" s="36" t="s">
        <v>109</v>
      </c>
      <c r="B131" s="94">
        <v>44690.01458333333</v>
      </c>
      <c r="C131" s="94">
        <f t="shared" si="6"/>
        <v>44689.722916666666</v>
      </c>
      <c r="D131" s="95">
        <f t="shared" si="7"/>
        <v>44689</v>
      </c>
      <c r="E131" s="97" t="str">
        <f t="shared" si="8"/>
        <v>🌓 5:21pm</v>
      </c>
    </row>
    <row r="132" spans="1:5" x14ac:dyDescent="0.2">
      <c r="A132" s="36" t="s">
        <v>111</v>
      </c>
      <c r="B132" s="94">
        <v>44697.176388888889</v>
      </c>
      <c r="C132" s="94">
        <f t="shared" si="6"/>
        <v>44696.884722222225</v>
      </c>
      <c r="D132" s="95">
        <f t="shared" si="7"/>
        <v>44696</v>
      </c>
      <c r="E132" s="97" t="str">
        <f t="shared" si="8"/>
        <v>Full 🌕 9:14pm</v>
      </c>
    </row>
    <row r="133" spans="1:5" x14ac:dyDescent="0.2">
      <c r="A133" s="36" t="s">
        <v>112</v>
      </c>
      <c r="B133" s="94">
        <v>44703.779861111114</v>
      </c>
      <c r="C133" s="94">
        <f t="shared" si="6"/>
        <v>44703.48819444445</v>
      </c>
      <c r="D133" s="95">
        <f t="shared" si="7"/>
        <v>44703</v>
      </c>
      <c r="E133" s="97" t="str">
        <f t="shared" si="8"/>
        <v>🌗 11:43am</v>
      </c>
    </row>
    <row r="134" spans="1:5" x14ac:dyDescent="0.2">
      <c r="A134" s="36" t="s">
        <v>107</v>
      </c>
      <c r="B134" s="94">
        <v>44711.479166666664</v>
      </c>
      <c r="C134" s="94">
        <f t="shared" si="6"/>
        <v>44711.1875</v>
      </c>
      <c r="D134" s="95">
        <f t="shared" si="7"/>
        <v>44711</v>
      </c>
      <c r="E134" s="97" t="str">
        <f t="shared" si="8"/>
        <v>New 🌑 4:30am</v>
      </c>
    </row>
    <row r="135" spans="1:5" x14ac:dyDescent="0.2">
      <c r="A135" s="36" t="s">
        <v>109</v>
      </c>
      <c r="B135" s="94">
        <v>44719.616666666669</v>
      </c>
      <c r="C135" s="94">
        <f t="shared" si="6"/>
        <v>44719.325000000004</v>
      </c>
      <c r="D135" s="95">
        <f t="shared" si="7"/>
        <v>44719</v>
      </c>
      <c r="E135" s="97" t="str">
        <f t="shared" si="8"/>
        <v>🌓 7:48am</v>
      </c>
    </row>
    <row r="136" spans="1:5" x14ac:dyDescent="0.2">
      <c r="A136" s="36" t="s">
        <v>111</v>
      </c>
      <c r="B136" s="94">
        <v>44726.494444444441</v>
      </c>
      <c r="C136" s="94">
        <f t="shared" si="6"/>
        <v>44726.202777777777</v>
      </c>
      <c r="D136" s="95">
        <f t="shared" si="7"/>
        <v>44726</v>
      </c>
      <c r="E136" s="97" t="str">
        <f t="shared" si="8"/>
        <v>Full 🌕 4:52am</v>
      </c>
    </row>
    <row r="137" spans="1:5" x14ac:dyDescent="0.2">
      <c r="A137" s="36" t="s">
        <v>112</v>
      </c>
      <c r="B137" s="94">
        <v>44733.132638888892</v>
      </c>
      <c r="C137" s="94">
        <f t="shared" si="6"/>
        <v>44732.840972222228</v>
      </c>
      <c r="D137" s="95">
        <f t="shared" si="7"/>
        <v>44732</v>
      </c>
      <c r="E137" s="97" t="str">
        <f t="shared" si="8"/>
        <v>🌗 8:11pm</v>
      </c>
    </row>
    <row r="138" spans="1:5" x14ac:dyDescent="0.2">
      <c r="A138" s="36" t="s">
        <v>107</v>
      </c>
      <c r="B138" s="94">
        <v>44741.119444444441</v>
      </c>
      <c r="C138" s="94">
        <f t="shared" si="6"/>
        <v>44740.827777777777</v>
      </c>
      <c r="D138" s="95">
        <f t="shared" si="7"/>
        <v>44740</v>
      </c>
      <c r="E138" s="97" t="str">
        <f t="shared" si="8"/>
        <v>New 🌑 7:52pm</v>
      </c>
    </row>
    <row r="139" spans="1:5" x14ac:dyDescent="0.2">
      <c r="A139" s="36" t="s">
        <v>109</v>
      </c>
      <c r="B139" s="94">
        <v>44749.093055555553</v>
      </c>
      <c r="C139" s="94">
        <f t="shared" si="6"/>
        <v>44748.801388888889</v>
      </c>
      <c r="D139" s="95">
        <f t="shared" si="7"/>
        <v>44748</v>
      </c>
      <c r="E139" s="97" t="str">
        <f t="shared" si="8"/>
        <v>🌓 7:14pm</v>
      </c>
    </row>
    <row r="140" spans="1:5" x14ac:dyDescent="0.2">
      <c r="A140" s="36" t="s">
        <v>111</v>
      </c>
      <c r="B140" s="94">
        <v>44755.776388888888</v>
      </c>
      <c r="C140" s="94">
        <f t="shared" si="6"/>
        <v>44755.484722222223</v>
      </c>
      <c r="D140" s="95">
        <f t="shared" si="7"/>
        <v>44755</v>
      </c>
      <c r="E140" s="97" t="str">
        <f t="shared" si="8"/>
        <v>Full 🌕 11:38am</v>
      </c>
    </row>
    <row r="141" spans="1:5" x14ac:dyDescent="0.2">
      <c r="A141" s="36" t="s">
        <v>112</v>
      </c>
      <c r="B141" s="94">
        <v>44762.59652777778</v>
      </c>
      <c r="C141" s="94">
        <f t="shared" si="6"/>
        <v>44762.304861111115</v>
      </c>
      <c r="D141" s="95">
        <f t="shared" si="7"/>
        <v>44762</v>
      </c>
      <c r="E141" s="97" t="str">
        <f t="shared" si="8"/>
        <v>🌗 7:19am</v>
      </c>
    </row>
    <row r="142" spans="1:5" x14ac:dyDescent="0.2">
      <c r="A142" s="36" t="s">
        <v>107</v>
      </c>
      <c r="B142" s="94">
        <v>44770.746527777781</v>
      </c>
      <c r="C142" s="94">
        <f t="shared" si="6"/>
        <v>44770.454861111117</v>
      </c>
      <c r="D142" s="95">
        <f t="shared" si="7"/>
        <v>44770</v>
      </c>
      <c r="E142" s="97" t="str">
        <f t="shared" si="8"/>
        <v>New 🌑 10:55am</v>
      </c>
    </row>
    <row r="143" spans="1:5" x14ac:dyDescent="0.2">
      <c r="A143" s="36" t="s">
        <v>109</v>
      </c>
      <c r="B143" s="94">
        <v>44778.462500000001</v>
      </c>
      <c r="C143" s="94">
        <f t="shared" si="6"/>
        <v>44778.170833333337</v>
      </c>
      <c r="D143" s="95">
        <f t="shared" si="7"/>
        <v>44778</v>
      </c>
      <c r="E143" s="97" t="str">
        <f t="shared" si="8"/>
        <v>🌓 4:06am</v>
      </c>
    </row>
    <row r="144" spans="1:5" x14ac:dyDescent="0.2">
      <c r="A144" s="36" t="s">
        <v>111</v>
      </c>
      <c r="B144" s="94">
        <v>44785.066666666666</v>
      </c>
      <c r="C144" s="94">
        <f t="shared" si="6"/>
        <v>44784.775000000001</v>
      </c>
      <c r="D144" s="95">
        <f t="shared" si="7"/>
        <v>44784</v>
      </c>
      <c r="E144" s="97" t="str">
        <f t="shared" si="8"/>
        <v>Full 🌕 6:36pm</v>
      </c>
    </row>
    <row r="145" spans="1:5" x14ac:dyDescent="0.2">
      <c r="A145" s="36" t="s">
        <v>112</v>
      </c>
      <c r="B145" s="94">
        <v>44792.191666666666</v>
      </c>
      <c r="C145" s="94">
        <f t="shared" si="6"/>
        <v>44791.9</v>
      </c>
      <c r="D145" s="95">
        <f t="shared" si="7"/>
        <v>44791</v>
      </c>
      <c r="E145" s="97" t="str">
        <f t="shared" si="8"/>
        <v>🌗 9:36pm</v>
      </c>
    </row>
    <row r="146" spans="1:5" x14ac:dyDescent="0.2">
      <c r="A146" s="36" t="s">
        <v>107</v>
      </c>
      <c r="B146" s="94">
        <v>44800.345138888886</v>
      </c>
      <c r="C146" s="94">
        <f t="shared" si="6"/>
        <v>44800.053472222222</v>
      </c>
      <c r="D146" s="95">
        <f t="shared" si="7"/>
        <v>44800</v>
      </c>
      <c r="E146" s="97" t="str">
        <f t="shared" si="8"/>
        <v>New 🌑 1:17am</v>
      </c>
    </row>
    <row r="147" spans="1:5" x14ac:dyDescent="0.2">
      <c r="A147" s="36" t="s">
        <v>109</v>
      </c>
      <c r="B147" s="94">
        <v>44807.755555555559</v>
      </c>
      <c r="C147" s="94">
        <f t="shared" si="6"/>
        <v>44807.463888888895</v>
      </c>
      <c r="D147" s="95">
        <f t="shared" si="7"/>
        <v>44807</v>
      </c>
      <c r="E147" s="97" t="str">
        <f t="shared" si="8"/>
        <v>🌓 11:08am</v>
      </c>
    </row>
    <row r="148" spans="1:5" x14ac:dyDescent="0.2">
      <c r="A148" s="36" t="s">
        <v>111</v>
      </c>
      <c r="B148" s="94">
        <v>44814.415972222225</v>
      </c>
      <c r="C148" s="94">
        <f t="shared" si="6"/>
        <v>44814.124305555561</v>
      </c>
      <c r="D148" s="95">
        <f t="shared" si="7"/>
        <v>44814</v>
      </c>
      <c r="E148" s="97" t="str">
        <f t="shared" si="8"/>
        <v>Full 🌕 2:59am</v>
      </c>
    </row>
    <row r="149" spans="1:5" x14ac:dyDescent="0.2">
      <c r="A149" s="36" t="s">
        <v>112</v>
      </c>
      <c r="B149" s="94">
        <v>44821.911111111112</v>
      </c>
      <c r="C149" s="94">
        <f t="shared" si="6"/>
        <v>44821.619444444448</v>
      </c>
      <c r="D149" s="95">
        <f t="shared" si="7"/>
        <v>44821</v>
      </c>
      <c r="E149" s="97" t="str">
        <f t="shared" si="8"/>
        <v>🌗 2:52pm</v>
      </c>
    </row>
    <row r="150" spans="1:5" x14ac:dyDescent="0.2">
      <c r="A150" s="36" t="s">
        <v>107</v>
      </c>
      <c r="B150" s="94">
        <v>44829.912499999999</v>
      </c>
      <c r="C150" s="94">
        <f t="shared" si="6"/>
        <v>44829.620833333334</v>
      </c>
      <c r="D150" s="95">
        <f t="shared" si="7"/>
        <v>44829</v>
      </c>
      <c r="E150" s="97" t="str">
        <f t="shared" si="8"/>
        <v>New 🌑 2:54pm</v>
      </c>
    </row>
    <row r="151" spans="1:5" x14ac:dyDescent="0.2">
      <c r="A151" s="36" t="s">
        <v>109</v>
      </c>
      <c r="B151" s="94">
        <v>44837.009722222225</v>
      </c>
      <c r="C151" s="94">
        <f t="shared" si="6"/>
        <v>44836.718055555561</v>
      </c>
      <c r="D151" s="95">
        <f t="shared" si="7"/>
        <v>44836</v>
      </c>
      <c r="E151" s="97" t="str">
        <f t="shared" si="8"/>
        <v>🌓 5:14pm</v>
      </c>
    </row>
    <row r="152" spans="1:5" x14ac:dyDescent="0.2">
      <c r="A152" s="36" t="s">
        <v>111</v>
      </c>
      <c r="B152" s="94">
        <v>44843.871527777781</v>
      </c>
      <c r="C152" s="94">
        <f t="shared" si="6"/>
        <v>44843.579861111117</v>
      </c>
      <c r="D152" s="95">
        <f t="shared" si="7"/>
        <v>44843</v>
      </c>
      <c r="E152" s="97" t="str">
        <f t="shared" si="8"/>
        <v>Full 🌕 1:55pm</v>
      </c>
    </row>
    <row r="153" spans="1:5" x14ac:dyDescent="0.2">
      <c r="A153" s="36" t="s">
        <v>112</v>
      </c>
      <c r="B153" s="94">
        <v>44851.71875</v>
      </c>
      <c r="C153" s="94">
        <f t="shared" si="6"/>
        <v>44851.427083333336</v>
      </c>
      <c r="D153" s="95">
        <f t="shared" si="7"/>
        <v>44851</v>
      </c>
      <c r="E153" s="97" t="str">
        <f t="shared" si="8"/>
        <v>🌗 10:15am</v>
      </c>
    </row>
    <row r="154" spans="1:5" x14ac:dyDescent="0.2">
      <c r="A154" s="36" t="s">
        <v>107</v>
      </c>
      <c r="B154" s="94">
        <v>44859.450694444444</v>
      </c>
      <c r="C154" s="94">
        <f t="shared" si="6"/>
        <v>44859.15902777778</v>
      </c>
      <c r="D154" s="95">
        <f t="shared" si="7"/>
        <v>44859</v>
      </c>
      <c r="E154" s="97" t="str">
        <f t="shared" si="8"/>
        <v>New 🌑 3:49am</v>
      </c>
    </row>
    <row r="155" spans="1:5" x14ac:dyDescent="0.2">
      <c r="A155" s="36" t="s">
        <v>109</v>
      </c>
      <c r="B155" s="94">
        <v>44866.275694444441</v>
      </c>
      <c r="C155" s="94">
        <f t="shared" si="6"/>
        <v>44865.984027777777</v>
      </c>
      <c r="D155" s="95">
        <f t="shared" si="7"/>
        <v>44865</v>
      </c>
      <c r="E155" s="97" t="str">
        <f t="shared" si="8"/>
        <v>🌓 11:37pm</v>
      </c>
    </row>
    <row r="156" spans="1:5" x14ac:dyDescent="0.2">
      <c r="A156" s="36" t="s">
        <v>111</v>
      </c>
      <c r="B156" s="94">
        <v>44873.459722222222</v>
      </c>
      <c r="C156" s="94">
        <f t="shared" si="6"/>
        <v>44873.168055555558</v>
      </c>
      <c r="D156" s="95">
        <f t="shared" si="7"/>
        <v>44873</v>
      </c>
      <c r="E156" s="97" t="str">
        <f t="shared" si="8"/>
        <v>Full 🌕 4:02am</v>
      </c>
    </row>
    <row r="157" spans="1:5" x14ac:dyDescent="0.2">
      <c r="A157" s="36" t="s">
        <v>112</v>
      </c>
      <c r="B157" s="94">
        <v>44881.560416666667</v>
      </c>
      <c r="C157" s="94">
        <f t="shared" si="6"/>
        <v>44881.268750000003</v>
      </c>
      <c r="D157" s="95">
        <f t="shared" si="7"/>
        <v>44881</v>
      </c>
      <c r="E157" s="97" t="str">
        <f t="shared" si="8"/>
        <v>🌗 6:27am</v>
      </c>
    </row>
    <row r="158" spans="1:5" x14ac:dyDescent="0.2">
      <c r="A158" s="36" t="s">
        <v>107</v>
      </c>
      <c r="B158" s="94">
        <v>44888.956250000003</v>
      </c>
      <c r="C158" s="94">
        <f t="shared" si="6"/>
        <v>44888.664583333339</v>
      </c>
      <c r="D158" s="95">
        <f t="shared" si="7"/>
        <v>44888</v>
      </c>
      <c r="E158" s="97" t="str">
        <f t="shared" si="8"/>
        <v>New 🌑 3:57pm</v>
      </c>
    </row>
    <row r="159" spans="1:5" x14ac:dyDescent="0.2">
      <c r="A159" s="36" t="s">
        <v>109</v>
      </c>
      <c r="B159" s="94">
        <v>44895.60833333333</v>
      </c>
      <c r="C159" s="94">
        <f t="shared" si="6"/>
        <v>44895.316666666666</v>
      </c>
      <c r="D159" s="95">
        <f t="shared" si="7"/>
        <v>44895</v>
      </c>
      <c r="E159" s="97" t="str">
        <f t="shared" si="8"/>
        <v>🌓 7:36am</v>
      </c>
    </row>
    <row r="160" spans="1:5" x14ac:dyDescent="0.2">
      <c r="A160" s="36" t="s">
        <v>111</v>
      </c>
      <c r="B160" s="94">
        <v>44903.172222222223</v>
      </c>
      <c r="C160" s="94">
        <f t="shared" si="6"/>
        <v>44902.880555555559</v>
      </c>
      <c r="D160" s="95">
        <f t="shared" si="7"/>
        <v>44902</v>
      </c>
      <c r="E160" s="97" t="str">
        <f t="shared" si="8"/>
        <v>Full 🌕 9:08pm</v>
      </c>
    </row>
    <row r="161" spans="1:5" x14ac:dyDescent="0.2">
      <c r="A161" s="36" t="s">
        <v>112</v>
      </c>
      <c r="B161" s="94">
        <v>44911.37222222222</v>
      </c>
      <c r="C161" s="94">
        <f t="shared" si="6"/>
        <v>44911.080555555556</v>
      </c>
      <c r="D161" s="95">
        <f t="shared" si="7"/>
        <v>44911</v>
      </c>
      <c r="E161" s="97" t="str">
        <f t="shared" si="8"/>
        <v>🌗 1:56am</v>
      </c>
    </row>
    <row r="162" spans="1:5" x14ac:dyDescent="0.2">
      <c r="A162" s="36" t="s">
        <v>107</v>
      </c>
      <c r="B162" s="94">
        <v>44918.428472222222</v>
      </c>
      <c r="C162" s="94">
        <f t="shared" si="6"/>
        <v>44918.136805555558</v>
      </c>
      <c r="D162" s="95">
        <f t="shared" si="7"/>
        <v>44918</v>
      </c>
      <c r="E162" s="97" t="str">
        <f t="shared" si="8"/>
        <v>New 🌑 3:17am</v>
      </c>
    </row>
    <row r="163" spans="1:5" x14ac:dyDescent="0.2">
      <c r="A163" s="36" t="s">
        <v>109</v>
      </c>
      <c r="B163" s="94">
        <v>44925.055555555555</v>
      </c>
      <c r="C163" s="94">
        <f t="shared" si="6"/>
        <v>44924.763888888891</v>
      </c>
      <c r="D163" s="95">
        <f t="shared" si="7"/>
        <v>44924</v>
      </c>
      <c r="E163" s="97" t="str">
        <f t="shared" si="8"/>
        <v>🌓 6:20pm</v>
      </c>
    </row>
    <row r="164" spans="1:5" x14ac:dyDescent="0.2">
      <c r="A164" s="36" t="s">
        <v>111</v>
      </c>
      <c r="B164" s="94">
        <v>44932.963888888888</v>
      </c>
      <c r="C164" s="94">
        <f t="shared" si="6"/>
        <v>44932.672222222223</v>
      </c>
      <c r="D164" s="95">
        <f t="shared" si="7"/>
        <v>44932</v>
      </c>
      <c r="E164" s="97" t="str">
        <f t="shared" si="8"/>
        <v>Full 🌕 4:08pm</v>
      </c>
    </row>
    <row r="165" spans="1:5" x14ac:dyDescent="0.2">
      <c r="A165" s="36" t="s">
        <v>112</v>
      </c>
      <c r="B165" s="94">
        <v>44941.090277777781</v>
      </c>
      <c r="C165" s="94">
        <f t="shared" si="6"/>
        <v>44940.798611111117</v>
      </c>
      <c r="D165" s="95">
        <f t="shared" si="7"/>
        <v>44940</v>
      </c>
      <c r="E165" s="97" t="str">
        <f t="shared" si="8"/>
        <v>🌗 7:10pm</v>
      </c>
    </row>
    <row r="166" spans="1:5" x14ac:dyDescent="0.2">
      <c r="A166" s="36" t="s">
        <v>107</v>
      </c>
      <c r="B166" s="94">
        <v>44947.870138888888</v>
      </c>
      <c r="C166" s="94">
        <f t="shared" si="6"/>
        <v>44947.578472222223</v>
      </c>
      <c r="D166" s="95">
        <f t="shared" si="7"/>
        <v>44947</v>
      </c>
      <c r="E166" s="97" t="str">
        <f t="shared" si="8"/>
        <v>New 🌑 1:53pm</v>
      </c>
    </row>
    <row r="167" spans="1:5" x14ac:dyDescent="0.2">
      <c r="A167" s="36" t="s">
        <v>109</v>
      </c>
      <c r="B167" s="94">
        <v>44954.638194444444</v>
      </c>
      <c r="C167" s="94">
        <f t="shared" si="6"/>
        <v>44954.34652777778</v>
      </c>
      <c r="D167" s="95">
        <f t="shared" si="7"/>
        <v>44954</v>
      </c>
      <c r="E167" s="97" t="str">
        <f t="shared" si="8"/>
        <v>🌓 8:19am</v>
      </c>
    </row>
    <row r="168" spans="1:5" x14ac:dyDescent="0.2">
      <c r="A168" s="36" t="s">
        <v>111</v>
      </c>
      <c r="B168" s="94">
        <v>44962.769444444442</v>
      </c>
      <c r="C168" s="94">
        <f t="shared" si="6"/>
        <v>44962.477777777778</v>
      </c>
      <c r="D168" s="95">
        <f t="shared" si="7"/>
        <v>44962</v>
      </c>
      <c r="E168" s="97" t="str">
        <f t="shared" si="8"/>
        <v>Full 🌕 11:28am</v>
      </c>
    </row>
    <row r="169" spans="1:5" x14ac:dyDescent="0.2">
      <c r="A169" s="36" t="s">
        <v>112</v>
      </c>
      <c r="B169" s="94">
        <v>44970.667361111111</v>
      </c>
      <c r="C169" s="94">
        <f t="shared" si="6"/>
        <v>44970.375694444447</v>
      </c>
      <c r="D169" s="95">
        <f t="shared" si="7"/>
        <v>44970</v>
      </c>
      <c r="E169" s="97" t="str">
        <f t="shared" si="8"/>
        <v>🌗 9:01am</v>
      </c>
    </row>
    <row r="170" spans="1:5" x14ac:dyDescent="0.2">
      <c r="A170" s="36" t="s">
        <v>107</v>
      </c>
      <c r="B170" s="94">
        <v>44977.29583333333</v>
      </c>
      <c r="C170" s="94">
        <f t="shared" si="6"/>
        <v>44977.004166666666</v>
      </c>
      <c r="D170" s="95">
        <f t="shared" si="7"/>
        <v>44977</v>
      </c>
      <c r="E170" s="97" t="str">
        <f t="shared" si="8"/>
        <v>New 🌑 12:06am</v>
      </c>
    </row>
    <row r="171" spans="1:5" x14ac:dyDescent="0.2">
      <c r="A171" s="36" t="s">
        <v>109</v>
      </c>
      <c r="B171" s="94">
        <v>44984.337500000001</v>
      </c>
      <c r="C171" s="94">
        <f t="shared" si="6"/>
        <v>44984.045833333337</v>
      </c>
      <c r="D171" s="95">
        <f t="shared" si="7"/>
        <v>44984</v>
      </c>
      <c r="E171" s="97" t="str">
        <f t="shared" si="8"/>
        <v>🌓 1:06am</v>
      </c>
    </row>
    <row r="172" spans="1:5" x14ac:dyDescent="0.2">
      <c r="A172" s="36" t="s">
        <v>111</v>
      </c>
      <c r="B172" s="94">
        <v>44992.527777777781</v>
      </c>
      <c r="C172" s="94">
        <f t="shared" si="6"/>
        <v>44992.236111111117</v>
      </c>
      <c r="D172" s="95">
        <f t="shared" si="7"/>
        <v>44992</v>
      </c>
      <c r="E172" s="97" t="str">
        <f t="shared" si="8"/>
        <v>Full 🌕 5:40am</v>
      </c>
    </row>
    <row r="173" spans="1:5" x14ac:dyDescent="0.2">
      <c r="A173" s="36" t="s">
        <v>112</v>
      </c>
      <c r="B173" s="94">
        <v>45000.088888888888</v>
      </c>
      <c r="C173" s="94">
        <f t="shared" si="6"/>
        <v>44999.797222222223</v>
      </c>
      <c r="D173" s="95">
        <f t="shared" si="7"/>
        <v>44999</v>
      </c>
      <c r="E173" s="97" t="str">
        <f t="shared" si="8"/>
        <v>🌗 7:08pm</v>
      </c>
    </row>
    <row r="174" spans="1:5" x14ac:dyDescent="0.2">
      <c r="A174" s="36" t="s">
        <v>107</v>
      </c>
      <c r="B174" s="94">
        <v>45006.724305555559</v>
      </c>
      <c r="C174" s="94">
        <f t="shared" si="6"/>
        <v>45006.432638888895</v>
      </c>
      <c r="D174" s="95">
        <f t="shared" si="7"/>
        <v>45006</v>
      </c>
      <c r="E174" s="97" t="str">
        <f t="shared" si="8"/>
        <v>New 🌑 10:23am</v>
      </c>
    </row>
    <row r="175" spans="1:5" x14ac:dyDescent="0.2">
      <c r="A175" s="36" t="s">
        <v>109</v>
      </c>
      <c r="B175" s="94">
        <v>45014.105555555558</v>
      </c>
      <c r="C175" s="94">
        <f t="shared" si="6"/>
        <v>45013.813888888893</v>
      </c>
      <c r="D175" s="95">
        <f t="shared" si="7"/>
        <v>45013</v>
      </c>
      <c r="E175" s="97" t="str">
        <f t="shared" si="8"/>
        <v>🌓 7:32pm</v>
      </c>
    </row>
    <row r="176" spans="1:5" x14ac:dyDescent="0.2">
      <c r="A176" s="36" t="s">
        <v>111</v>
      </c>
      <c r="B176" s="94">
        <v>45022.19027777778</v>
      </c>
      <c r="C176" s="94">
        <f t="shared" si="6"/>
        <v>45021.898611111115</v>
      </c>
      <c r="D176" s="95">
        <f t="shared" si="7"/>
        <v>45021</v>
      </c>
      <c r="E176" s="97" t="str">
        <f t="shared" si="8"/>
        <v>Full 🌕 9:34pm</v>
      </c>
    </row>
    <row r="177" spans="1:5" x14ac:dyDescent="0.2">
      <c r="A177" s="36" t="s">
        <v>112</v>
      </c>
      <c r="B177" s="94">
        <v>45029.382638888892</v>
      </c>
      <c r="C177" s="94">
        <f t="shared" si="6"/>
        <v>45029.090972222228</v>
      </c>
      <c r="D177" s="95">
        <f t="shared" si="7"/>
        <v>45029</v>
      </c>
      <c r="E177" s="97" t="str">
        <f t="shared" si="8"/>
        <v>🌗 2:11am</v>
      </c>
    </row>
    <row r="178" spans="1:5" x14ac:dyDescent="0.2">
      <c r="A178" s="36" t="s">
        <v>107</v>
      </c>
      <c r="B178" s="94">
        <v>45036.175000000003</v>
      </c>
      <c r="C178" s="94">
        <f t="shared" si="6"/>
        <v>45035.883333333339</v>
      </c>
      <c r="D178" s="95">
        <f t="shared" si="7"/>
        <v>45035</v>
      </c>
      <c r="E178" s="97" t="str">
        <f t="shared" si="8"/>
        <v>New 🌑 9:12pm</v>
      </c>
    </row>
    <row r="179" spans="1:5" x14ac:dyDescent="0.2">
      <c r="A179" s="36" t="s">
        <v>109</v>
      </c>
      <c r="B179" s="94">
        <v>45043.888888888891</v>
      </c>
      <c r="C179" s="94">
        <f t="shared" si="6"/>
        <v>45043.597222222226</v>
      </c>
      <c r="D179" s="95">
        <f t="shared" si="7"/>
        <v>45043</v>
      </c>
      <c r="E179" s="97" t="str">
        <f t="shared" si="8"/>
        <v>🌓 2:20pm</v>
      </c>
    </row>
    <row r="180" spans="1:5" x14ac:dyDescent="0.2">
      <c r="A180" s="36" t="s">
        <v>111</v>
      </c>
      <c r="B180" s="94">
        <v>45051.731944444444</v>
      </c>
      <c r="C180" s="94">
        <f t="shared" si="6"/>
        <v>45051.44027777778</v>
      </c>
      <c r="D180" s="95">
        <f t="shared" si="7"/>
        <v>45051</v>
      </c>
      <c r="E180" s="97" t="str">
        <f t="shared" si="8"/>
        <v>Full 🌕 10:34am</v>
      </c>
    </row>
    <row r="181" spans="1:5" x14ac:dyDescent="0.2">
      <c r="A181" s="36" t="s">
        <v>112</v>
      </c>
      <c r="B181" s="94">
        <v>45058.602777777778</v>
      </c>
      <c r="C181" s="94">
        <f t="shared" si="6"/>
        <v>45058.311111111114</v>
      </c>
      <c r="D181" s="95">
        <f t="shared" si="7"/>
        <v>45058</v>
      </c>
      <c r="E181" s="97" t="str">
        <f t="shared" si="8"/>
        <v>🌗 7:28am</v>
      </c>
    </row>
    <row r="182" spans="1:5" x14ac:dyDescent="0.2">
      <c r="A182" s="36" t="s">
        <v>107</v>
      </c>
      <c r="B182" s="94">
        <v>45065.661805555559</v>
      </c>
      <c r="C182" s="94">
        <f t="shared" si="6"/>
        <v>45065.370138888895</v>
      </c>
      <c r="D182" s="95">
        <f t="shared" si="7"/>
        <v>45065</v>
      </c>
      <c r="E182" s="97" t="str">
        <f t="shared" si="8"/>
        <v>New 🌑 8:53am</v>
      </c>
    </row>
    <row r="183" spans="1:5" x14ac:dyDescent="0.2">
      <c r="A183" s="36" t="s">
        <v>109</v>
      </c>
      <c r="B183" s="94">
        <v>45073.640277777777</v>
      </c>
      <c r="C183" s="94">
        <f t="shared" si="6"/>
        <v>45073.348611111112</v>
      </c>
      <c r="D183" s="95">
        <f t="shared" si="7"/>
        <v>45073</v>
      </c>
      <c r="E183" s="97" t="str">
        <f t="shared" si="8"/>
        <v>🌓 8:22am</v>
      </c>
    </row>
    <row r="184" spans="1:5" x14ac:dyDescent="0.2">
      <c r="A184" s="36" t="s">
        <v>111</v>
      </c>
      <c r="B184" s="94">
        <v>45081.154166666667</v>
      </c>
      <c r="C184" s="94">
        <f t="shared" si="6"/>
        <v>45080.862500000003</v>
      </c>
      <c r="D184" s="95">
        <f t="shared" si="7"/>
        <v>45080</v>
      </c>
      <c r="E184" s="97" t="str">
        <f t="shared" si="8"/>
        <v>Full 🌕 8:42pm</v>
      </c>
    </row>
    <row r="185" spans="1:5" x14ac:dyDescent="0.2">
      <c r="A185" s="36" t="s">
        <v>112</v>
      </c>
      <c r="B185" s="94">
        <v>45087.813194444447</v>
      </c>
      <c r="C185" s="94">
        <f t="shared" si="6"/>
        <v>45087.521527777782</v>
      </c>
      <c r="D185" s="95">
        <f t="shared" si="7"/>
        <v>45087</v>
      </c>
      <c r="E185" s="97" t="str">
        <f t="shared" si="8"/>
        <v>🌗 12:31pm</v>
      </c>
    </row>
    <row r="186" spans="1:5" x14ac:dyDescent="0.2">
      <c r="A186" s="36" t="s">
        <v>107</v>
      </c>
      <c r="B186" s="94">
        <v>45095.192361111112</v>
      </c>
      <c r="C186" s="94">
        <f t="shared" si="6"/>
        <v>45094.900694444448</v>
      </c>
      <c r="D186" s="95">
        <f t="shared" si="7"/>
        <v>45094</v>
      </c>
      <c r="E186" s="97" t="str">
        <f t="shared" si="8"/>
        <v>New 🌑 9:37pm</v>
      </c>
    </row>
    <row r="187" spans="1:5" x14ac:dyDescent="0.2">
      <c r="A187" s="36" t="s">
        <v>109</v>
      </c>
      <c r="B187" s="94">
        <v>45103.326388888891</v>
      </c>
      <c r="C187" s="94">
        <f t="shared" si="6"/>
        <v>45103.034722222226</v>
      </c>
      <c r="D187" s="95">
        <f t="shared" si="7"/>
        <v>45103</v>
      </c>
      <c r="E187" s="97" t="str">
        <f t="shared" si="8"/>
        <v>🌓 12:50am</v>
      </c>
    </row>
    <row r="188" spans="1:5" x14ac:dyDescent="0.2">
      <c r="A188" s="36" t="s">
        <v>111</v>
      </c>
      <c r="B188" s="94">
        <v>45110.48541666667</v>
      </c>
      <c r="C188" s="94">
        <f t="shared" ref="C188:C251" si="9">B188+$C$9/24</f>
        <v>45110.193750000006</v>
      </c>
      <c r="D188" s="95">
        <f t="shared" ref="D188:D251" si="10">INT(C188)</f>
        <v>45110</v>
      </c>
      <c r="E188" s="97" t="str">
        <f t="shared" ref="E188:E251" si="11">INDEX($B$8:$B$11,MATCH(A188,$A$8:$A$11,0))&amp;" "&amp;LOWER(SUBSTITUTE(TEXT(C188,"h:mm AM/PM")," ",""))</f>
        <v>Full 🌕 4:39am</v>
      </c>
    </row>
    <row r="189" spans="1:5" x14ac:dyDescent="0.2">
      <c r="A189" s="36" t="s">
        <v>112</v>
      </c>
      <c r="B189" s="94">
        <v>45117.074999999997</v>
      </c>
      <c r="C189" s="94">
        <f t="shared" si="9"/>
        <v>45116.783333333333</v>
      </c>
      <c r="D189" s="95">
        <f t="shared" si="10"/>
        <v>45116</v>
      </c>
      <c r="E189" s="97" t="str">
        <f t="shared" si="11"/>
        <v>🌗 6:48pm</v>
      </c>
    </row>
    <row r="190" spans="1:5" x14ac:dyDescent="0.2">
      <c r="A190" s="36" t="s">
        <v>107</v>
      </c>
      <c r="B190" s="94">
        <v>45124.772222222222</v>
      </c>
      <c r="C190" s="94">
        <f t="shared" si="9"/>
        <v>45124.480555555558</v>
      </c>
      <c r="D190" s="95">
        <f t="shared" si="10"/>
        <v>45124</v>
      </c>
      <c r="E190" s="97" t="str">
        <f t="shared" si="11"/>
        <v>New 🌑 11:32am</v>
      </c>
    </row>
    <row r="191" spans="1:5" x14ac:dyDescent="0.2">
      <c r="A191" s="36" t="s">
        <v>109</v>
      </c>
      <c r="B191" s="94">
        <v>45132.921527777777</v>
      </c>
      <c r="C191" s="94">
        <f t="shared" si="9"/>
        <v>45132.629861111112</v>
      </c>
      <c r="D191" s="95">
        <f t="shared" si="10"/>
        <v>45132</v>
      </c>
      <c r="E191" s="97" t="str">
        <f t="shared" si="11"/>
        <v>🌓 3:07pm</v>
      </c>
    </row>
    <row r="192" spans="1:5" x14ac:dyDescent="0.2">
      <c r="A192" s="36" t="s">
        <v>111</v>
      </c>
      <c r="B192" s="94">
        <v>45139.772222222222</v>
      </c>
      <c r="C192" s="94">
        <f t="shared" si="9"/>
        <v>45139.480555555558</v>
      </c>
      <c r="D192" s="95">
        <f t="shared" si="10"/>
        <v>45139</v>
      </c>
      <c r="E192" s="97" t="str">
        <f t="shared" si="11"/>
        <v>Full 🌕 11:32am</v>
      </c>
    </row>
    <row r="193" spans="1:5" x14ac:dyDescent="0.2">
      <c r="A193" s="36" t="s">
        <v>112</v>
      </c>
      <c r="B193" s="94">
        <v>45146.436111111114</v>
      </c>
      <c r="C193" s="94">
        <f t="shared" si="9"/>
        <v>45146.14444444445</v>
      </c>
      <c r="D193" s="95">
        <f t="shared" si="10"/>
        <v>45146</v>
      </c>
      <c r="E193" s="97" t="str">
        <f t="shared" si="11"/>
        <v>🌗 3:28am</v>
      </c>
    </row>
    <row r="194" spans="1:5" x14ac:dyDescent="0.2">
      <c r="A194" s="36" t="s">
        <v>107</v>
      </c>
      <c r="B194" s="94">
        <v>45154.401388888888</v>
      </c>
      <c r="C194" s="94">
        <f t="shared" si="9"/>
        <v>45154.109722222223</v>
      </c>
      <c r="D194" s="95">
        <f t="shared" si="10"/>
        <v>45154</v>
      </c>
      <c r="E194" s="97" t="str">
        <f t="shared" si="11"/>
        <v>New 🌑 2:38am</v>
      </c>
    </row>
    <row r="195" spans="1:5" x14ac:dyDescent="0.2">
      <c r="A195" s="36" t="s">
        <v>109</v>
      </c>
      <c r="B195" s="94">
        <v>45162.414583333331</v>
      </c>
      <c r="C195" s="94">
        <f t="shared" si="9"/>
        <v>45162.122916666667</v>
      </c>
      <c r="D195" s="95">
        <f t="shared" si="10"/>
        <v>45162</v>
      </c>
      <c r="E195" s="97" t="str">
        <f t="shared" si="11"/>
        <v>🌓 2:57am</v>
      </c>
    </row>
    <row r="196" spans="1:5" x14ac:dyDescent="0.2">
      <c r="A196" s="36" t="s">
        <v>111</v>
      </c>
      <c r="B196" s="94">
        <v>45169.065972222219</v>
      </c>
      <c r="C196" s="94">
        <f t="shared" si="9"/>
        <v>45168.774305555555</v>
      </c>
      <c r="D196" s="95">
        <f t="shared" si="10"/>
        <v>45168</v>
      </c>
      <c r="E196" s="97" t="str">
        <f t="shared" si="11"/>
        <v>Full 🌕 6:35pm</v>
      </c>
    </row>
    <row r="197" spans="1:5" x14ac:dyDescent="0.2">
      <c r="A197" s="36" t="s">
        <v>112</v>
      </c>
      <c r="B197" s="94">
        <v>45175.931250000001</v>
      </c>
      <c r="C197" s="94">
        <f t="shared" si="9"/>
        <v>45175.639583333337</v>
      </c>
      <c r="D197" s="95">
        <f t="shared" si="10"/>
        <v>45175</v>
      </c>
      <c r="E197" s="97" t="str">
        <f t="shared" si="11"/>
        <v>🌗 3:21pm</v>
      </c>
    </row>
    <row r="198" spans="1:5" x14ac:dyDescent="0.2">
      <c r="A198" s="36" t="s">
        <v>107</v>
      </c>
      <c r="B198" s="94">
        <v>45184.069444444445</v>
      </c>
      <c r="C198" s="94">
        <f t="shared" si="9"/>
        <v>45183.777777777781</v>
      </c>
      <c r="D198" s="95">
        <f t="shared" si="10"/>
        <v>45183</v>
      </c>
      <c r="E198" s="97" t="str">
        <f t="shared" si="11"/>
        <v>New 🌑 6:40pm</v>
      </c>
    </row>
    <row r="199" spans="1:5" x14ac:dyDescent="0.2">
      <c r="A199" s="36" t="s">
        <v>109</v>
      </c>
      <c r="B199" s="94">
        <v>45191.813888888886</v>
      </c>
      <c r="C199" s="94">
        <f t="shared" si="9"/>
        <v>45191.522222222222</v>
      </c>
      <c r="D199" s="95">
        <f t="shared" si="10"/>
        <v>45191</v>
      </c>
      <c r="E199" s="97" t="str">
        <f t="shared" si="11"/>
        <v>🌓 12:32pm</v>
      </c>
    </row>
    <row r="200" spans="1:5" x14ac:dyDescent="0.2">
      <c r="A200" s="36" t="s">
        <v>111</v>
      </c>
      <c r="B200" s="94">
        <v>45198.414583333331</v>
      </c>
      <c r="C200" s="94">
        <f t="shared" si="9"/>
        <v>45198.122916666667</v>
      </c>
      <c r="D200" s="95">
        <f t="shared" si="10"/>
        <v>45198</v>
      </c>
      <c r="E200" s="97" t="str">
        <f t="shared" si="11"/>
        <v>Full 🌕 2:57am</v>
      </c>
    </row>
    <row r="201" spans="1:5" x14ac:dyDescent="0.2">
      <c r="A201" s="36" t="s">
        <v>112</v>
      </c>
      <c r="B201" s="94">
        <v>45205.574999999997</v>
      </c>
      <c r="C201" s="94">
        <f t="shared" si="9"/>
        <v>45205.283333333333</v>
      </c>
      <c r="D201" s="95">
        <f t="shared" si="10"/>
        <v>45205</v>
      </c>
      <c r="E201" s="97" t="str">
        <f t="shared" si="11"/>
        <v>🌗 6:48am</v>
      </c>
    </row>
    <row r="202" spans="1:5" x14ac:dyDescent="0.2">
      <c r="A202" s="36" t="s">
        <v>107</v>
      </c>
      <c r="B202" s="94">
        <v>45213.746527777781</v>
      </c>
      <c r="C202" s="94">
        <f t="shared" si="9"/>
        <v>45213.454861111117</v>
      </c>
      <c r="D202" s="95">
        <f t="shared" si="10"/>
        <v>45213</v>
      </c>
      <c r="E202" s="97" t="str">
        <f t="shared" si="11"/>
        <v>New 🌑 10:55am</v>
      </c>
    </row>
    <row r="203" spans="1:5" x14ac:dyDescent="0.2">
      <c r="A203" s="36" t="s">
        <v>109</v>
      </c>
      <c r="B203" s="94">
        <v>45221.145138888889</v>
      </c>
      <c r="C203" s="94">
        <f t="shared" si="9"/>
        <v>45220.853472222225</v>
      </c>
      <c r="D203" s="95">
        <f t="shared" si="10"/>
        <v>45220</v>
      </c>
      <c r="E203" s="97" t="str">
        <f t="shared" si="11"/>
        <v>🌓 8:29pm</v>
      </c>
    </row>
    <row r="204" spans="1:5" x14ac:dyDescent="0.2">
      <c r="A204" s="36" t="s">
        <v>111</v>
      </c>
      <c r="B204" s="94">
        <v>45227.85</v>
      </c>
      <c r="C204" s="94">
        <f t="shared" si="9"/>
        <v>45227.558333333334</v>
      </c>
      <c r="D204" s="95">
        <f t="shared" si="10"/>
        <v>45227</v>
      </c>
      <c r="E204" s="97" t="str">
        <f t="shared" si="11"/>
        <v>Full 🌕 1:24pm</v>
      </c>
    </row>
    <row r="205" spans="1:5" x14ac:dyDescent="0.2">
      <c r="A205" s="36" t="s">
        <v>112</v>
      </c>
      <c r="B205" s="94">
        <v>45235.359027777777</v>
      </c>
      <c r="C205" s="94">
        <f t="shared" si="9"/>
        <v>45235.067361111112</v>
      </c>
      <c r="D205" s="95">
        <f t="shared" si="10"/>
        <v>45235</v>
      </c>
      <c r="E205" s="97" t="str">
        <f t="shared" si="11"/>
        <v>🌗 1:37am</v>
      </c>
    </row>
    <row r="206" spans="1:5" x14ac:dyDescent="0.2">
      <c r="A206" s="36" t="s">
        <v>107</v>
      </c>
      <c r="B206" s="94">
        <v>45243.393750000003</v>
      </c>
      <c r="C206" s="94">
        <f t="shared" si="9"/>
        <v>45243.102083333339</v>
      </c>
      <c r="D206" s="95">
        <f t="shared" si="10"/>
        <v>45243</v>
      </c>
      <c r="E206" s="97" t="str">
        <f t="shared" si="11"/>
        <v>New 🌑 2:27am</v>
      </c>
    </row>
    <row r="207" spans="1:5" x14ac:dyDescent="0.2">
      <c r="A207" s="36" t="s">
        <v>109</v>
      </c>
      <c r="B207" s="94">
        <v>45250.451388888891</v>
      </c>
      <c r="C207" s="94">
        <f t="shared" si="9"/>
        <v>45250.159722222226</v>
      </c>
      <c r="D207" s="95">
        <f t="shared" si="10"/>
        <v>45250</v>
      </c>
      <c r="E207" s="97" t="str">
        <f t="shared" si="11"/>
        <v>🌓 3:50am</v>
      </c>
    </row>
    <row r="208" spans="1:5" x14ac:dyDescent="0.2">
      <c r="A208" s="36" t="s">
        <v>111</v>
      </c>
      <c r="B208" s="94">
        <v>45257.386111111111</v>
      </c>
      <c r="C208" s="94">
        <f t="shared" si="9"/>
        <v>45257.094444444447</v>
      </c>
      <c r="D208" s="95">
        <f t="shared" si="10"/>
        <v>45257</v>
      </c>
      <c r="E208" s="97" t="str">
        <f t="shared" si="11"/>
        <v>Full 🌕 2:16am</v>
      </c>
    </row>
    <row r="209" spans="1:5" x14ac:dyDescent="0.2">
      <c r="A209" s="36" t="s">
        <v>112</v>
      </c>
      <c r="B209" s="94">
        <v>45265.242361111108</v>
      </c>
      <c r="C209" s="94">
        <f t="shared" si="9"/>
        <v>45264.950694444444</v>
      </c>
      <c r="D209" s="95">
        <f t="shared" si="10"/>
        <v>45264</v>
      </c>
      <c r="E209" s="97" t="str">
        <f t="shared" si="11"/>
        <v>🌗 10:49pm</v>
      </c>
    </row>
    <row r="210" spans="1:5" x14ac:dyDescent="0.2">
      <c r="A210" s="36" t="s">
        <v>107</v>
      </c>
      <c r="B210" s="94">
        <v>45272.980555555558</v>
      </c>
      <c r="C210" s="94">
        <f t="shared" si="9"/>
        <v>45272.688888888893</v>
      </c>
      <c r="D210" s="95">
        <f t="shared" si="10"/>
        <v>45272</v>
      </c>
      <c r="E210" s="97" t="str">
        <f t="shared" si="11"/>
        <v>New 🌑 4:32pm</v>
      </c>
    </row>
    <row r="211" spans="1:5" x14ac:dyDescent="0.2">
      <c r="A211" s="36" t="s">
        <v>109</v>
      </c>
      <c r="B211" s="94">
        <v>45279.777083333334</v>
      </c>
      <c r="C211" s="94">
        <f t="shared" si="9"/>
        <v>45279.48541666667</v>
      </c>
      <c r="D211" s="95">
        <f t="shared" si="10"/>
        <v>45279</v>
      </c>
      <c r="E211" s="97" t="str">
        <f t="shared" si="11"/>
        <v>🌓 11:39am</v>
      </c>
    </row>
    <row r="212" spans="1:5" x14ac:dyDescent="0.2">
      <c r="A212" s="36" t="s">
        <v>111</v>
      </c>
      <c r="B212" s="94">
        <v>45287.022916666669</v>
      </c>
      <c r="C212" s="94">
        <f t="shared" si="9"/>
        <v>45286.731250000004</v>
      </c>
      <c r="D212" s="95">
        <f t="shared" si="10"/>
        <v>45286</v>
      </c>
      <c r="E212" s="97" t="str">
        <f t="shared" si="11"/>
        <v>Full 🌕 5:33pm</v>
      </c>
    </row>
    <row r="213" spans="1:5" x14ac:dyDescent="0.2">
      <c r="A213" s="36" t="s">
        <v>112</v>
      </c>
      <c r="B213" s="94">
        <v>45295.145833333336</v>
      </c>
      <c r="C213" s="94">
        <f t="shared" si="9"/>
        <v>45294.854166666672</v>
      </c>
      <c r="D213" s="95">
        <f t="shared" si="10"/>
        <v>45294</v>
      </c>
      <c r="E213" s="97" t="str">
        <f t="shared" si="11"/>
        <v>🌗 8:30pm</v>
      </c>
    </row>
    <row r="214" spans="1:5" x14ac:dyDescent="0.2">
      <c r="A214" s="36" t="s">
        <v>107</v>
      </c>
      <c r="B214" s="94">
        <v>45302.497916666667</v>
      </c>
      <c r="C214" s="94">
        <f t="shared" si="9"/>
        <v>45302.206250000003</v>
      </c>
      <c r="D214" s="95">
        <f t="shared" si="10"/>
        <v>45302</v>
      </c>
      <c r="E214" s="97" t="str">
        <f t="shared" si="11"/>
        <v>New 🌑 4:57am</v>
      </c>
    </row>
    <row r="215" spans="1:5" x14ac:dyDescent="0.2">
      <c r="A215" s="36" t="s">
        <v>109</v>
      </c>
      <c r="B215" s="94">
        <v>45309.161111111112</v>
      </c>
      <c r="C215" s="94">
        <f t="shared" si="9"/>
        <v>45308.869444444448</v>
      </c>
      <c r="D215" s="95">
        <f t="shared" si="10"/>
        <v>45308</v>
      </c>
      <c r="E215" s="97" t="str">
        <f t="shared" si="11"/>
        <v>🌓 8:52pm</v>
      </c>
    </row>
    <row r="216" spans="1:5" x14ac:dyDescent="0.2">
      <c r="A216" s="36" t="s">
        <v>111</v>
      </c>
      <c r="B216" s="94">
        <v>45316.745833333334</v>
      </c>
      <c r="C216" s="94">
        <f t="shared" si="9"/>
        <v>45316.45416666667</v>
      </c>
      <c r="D216" s="95">
        <f t="shared" si="10"/>
        <v>45316</v>
      </c>
      <c r="E216" s="97" t="str">
        <f t="shared" si="11"/>
        <v>Full 🌕 10:54am</v>
      </c>
    </row>
    <row r="217" spans="1:5" x14ac:dyDescent="0.2">
      <c r="A217" s="36" t="s">
        <v>112</v>
      </c>
      <c r="B217" s="94">
        <v>45324.970833333333</v>
      </c>
      <c r="C217" s="94">
        <f t="shared" si="9"/>
        <v>45324.679166666669</v>
      </c>
      <c r="D217" s="95">
        <f t="shared" si="10"/>
        <v>45324</v>
      </c>
      <c r="E217" s="97" t="str">
        <f t="shared" si="11"/>
        <v>🌗 4:18pm</v>
      </c>
    </row>
    <row r="218" spans="1:5" x14ac:dyDescent="0.2">
      <c r="A218" s="36" t="s">
        <v>107</v>
      </c>
      <c r="B218" s="94">
        <v>45331.957638888889</v>
      </c>
      <c r="C218" s="94">
        <f t="shared" si="9"/>
        <v>45331.665972222225</v>
      </c>
      <c r="D218" s="95">
        <f t="shared" si="10"/>
        <v>45331</v>
      </c>
      <c r="E218" s="97" t="str">
        <f t="shared" si="11"/>
        <v>New 🌑 3:59pm</v>
      </c>
    </row>
    <row r="219" spans="1:5" x14ac:dyDescent="0.2">
      <c r="A219" s="36" t="s">
        <v>109</v>
      </c>
      <c r="B219" s="94">
        <v>45338.625694444447</v>
      </c>
      <c r="C219" s="94">
        <f t="shared" si="9"/>
        <v>45338.334027777782</v>
      </c>
      <c r="D219" s="95">
        <f t="shared" si="10"/>
        <v>45338</v>
      </c>
      <c r="E219" s="97" t="str">
        <f t="shared" si="11"/>
        <v>🌓 8:01am</v>
      </c>
    </row>
    <row r="220" spans="1:5" x14ac:dyDescent="0.2">
      <c r="A220" s="36" t="s">
        <v>111</v>
      </c>
      <c r="B220" s="94">
        <v>45346.520833333336</v>
      </c>
      <c r="C220" s="94">
        <f t="shared" si="9"/>
        <v>45346.229166666672</v>
      </c>
      <c r="D220" s="95">
        <f t="shared" si="10"/>
        <v>45346</v>
      </c>
      <c r="E220" s="97" t="str">
        <f t="shared" si="11"/>
        <v>Full 🌕 5:30am</v>
      </c>
    </row>
    <row r="221" spans="1:5" x14ac:dyDescent="0.2">
      <c r="A221" s="36" t="s">
        <v>112</v>
      </c>
      <c r="B221" s="94">
        <v>45354.640972222223</v>
      </c>
      <c r="C221" s="94">
        <f t="shared" si="9"/>
        <v>45354.349305555559</v>
      </c>
      <c r="D221" s="95">
        <f t="shared" si="10"/>
        <v>45354</v>
      </c>
      <c r="E221" s="97" t="str">
        <f t="shared" si="11"/>
        <v>🌗 8:23am</v>
      </c>
    </row>
    <row r="222" spans="1:5" x14ac:dyDescent="0.2">
      <c r="A222" s="36" t="s">
        <v>107</v>
      </c>
      <c r="B222" s="94">
        <v>45361.375</v>
      </c>
      <c r="C222" s="94">
        <f t="shared" si="9"/>
        <v>45361.083333333336</v>
      </c>
      <c r="D222" s="95">
        <f t="shared" si="10"/>
        <v>45361</v>
      </c>
      <c r="E222" s="97" t="str">
        <f t="shared" si="11"/>
        <v>New 🌑 2:00am</v>
      </c>
    </row>
    <row r="223" spans="1:5" x14ac:dyDescent="0.2">
      <c r="A223" s="36" t="s">
        <v>109</v>
      </c>
      <c r="B223" s="94">
        <v>45368.174305555556</v>
      </c>
      <c r="C223" s="94">
        <f t="shared" si="9"/>
        <v>45367.882638888892</v>
      </c>
      <c r="D223" s="95">
        <f t="shared" si="10"/>
        <v>45367</v>
      </c>
      <c r="E223" s="97" t="str">
        <f t="shared" si="11"/>
        <v>🌓 9:11pm</v>
      </c>
    </row>
    <row r="224" spans="1:5" x14ac:dyDescent="0.2">
      <c r="A224" s="36" t="s">
        <v>111</v>
      </c>
      <c r="B224" s="94">
        <v>45376.291666666664</v>
      </c>
      <c r="C224" s="94">
        <f t="shared" si="9"/>
        <v>45376</v>
      </c>
      <c r="D224" s="95">
        <f t="shared" si="10"/>
        <v>45376</v>
      </c>
      <c r="E224" s="97" t="str">
        <f t="shared" si="11"/>
        <v>Full 🌕 12:00am</v>
      </c>
    </row>
    <row r="225" spans="1:5" x14ac:dyDescent="0.2">
      <c r="A225" s="36" t="s">
        <v>112</v>
      </c>
      <c r="B225" s="94">
        <v>45384.135416666664</v>
      </c>
      <c r="C225" s="94">
        <f t="shared" si="9"/>
        <v>45383.84375</v>
      </c>
      <c r="D225" s="95">
        <f t="shared" si="10"/>
        <v>45383</v>
      </c>
      <c r="E225" s="97" t="str">
        <f t="shared" si="11"/>
        <v>🌗 8:15pm</v>
      </c>
    </row>
    <row r="226" spans="1:5" x14ac:dyDescent="0.2">
      <c r="A226" s="36" t="s">
        <v>107</v>
      </c>
      <c r="B226" s="94">
        <v>45390.76458333333</v>
      </c>
      <c r="C226" s="94">
        <f t="shared" si="9"/>
        <v>45390.472916666666</v>
      </c>
      <c r="D226" s="95">
        <f t="shared" si="10"/>
        <v>45390</v>
      </c>
      <c r="E226" s="97" t="str">
        <f t="shared" si="11"/>
        <v>New 🌑 11:21am</v>
      </c>
    </row>
    <row r="227" spans="1:5" x14ac:dyDescent="0.2">
      <c r="A227" s="36" t="s">
        <v>109</v>
      </c>
      <c r="B227" s="94">
        <v>45397.800694444442</v>
      </c>
      <c r="C227" s="94">
        <f t="shared" si="9"/>
        <v>45397.509027777778</v>
      </c>
      <c r="D227" s="95">
        <f t="shared" si="10"/>
        <v>45397</v>
      </c>
      <c r="E227" s="97" t="str">
        <f t="shared" si="11"/>
        <v>🌓 12:13pm</v>
      </c>
    </row>
    <row r="228" spans="1:5" x14ac:dyDescent="0.2">
      <c r="A228" s="36" t="s">
        <v>111</v>
      </c>
      <c r="B228" s="94">
        <v>45405.992361111108</v>
      </c>
      <c r="C228" s="94">
        <f t="shared" si="9"/>
        <v>45405.700694444444</v>
      </c>
      <c r="D228" s="95">
        <f t="shared" si="10"/>
        <v>45405</v>
      </c>
      <c r="E228" s="97" t="str">
        <f t="shared" si="11"/>
        <v>Full 🌕 4:49pm</v>
      </c>
    </row>
    <row r="229" spans="1:5" x14ac:dyDescent="0.2">
      <c r="A229" s="36" t="s">
        <v>112</v>
      </c>
      <c r="B229" s="94">
        <v>45413.477083333331</v>
      </c>
      <c r="C229" s="94">
        <f t="shared" si="9"/>
        <v>45413.185416666667</v>
      </c>
      <c r="D229" s="95">
        <f t="shared" si="10"/>
        <v>45413</v>
      </c>
      <c r="E229" s="97" t="str">
        <f t="shared" si="11"/>
        <v>🌗 4:27am</v>
      </c>
    </row>
    <row r="230" spans="1:5" x14ac:dyDescent="0.2">
      <c r="A230" s="36" t="s">
        <v>107</v>
      </c>
      <c r="B230" s="94">
        <v>45420.140277777777</v>
      </c>
      <c r="C230" s="94">
        <f t="shared" si="9"/>
        <v>45419.848611111112</v>
      </c>
      <c r="D230" s="95">
        <f t="shared" si="10"/>
        <v>45419</v>
      </c>
      <c r="E230" s="97" t="str">
        <f t="shared" si="11"/>
        <v>New 🌑 8:22pm</v>
      </c>
    </row>
    <row r="231" spans="1:5" x14ac:dyDescent="0.2">
      <c r="A231" s="36" t="s">
        <v>109</v>
      </c>
      <c r="B231" s="94">
        <v>45427.491666666669</v>
      </c>
      <c r="C231" s="94">
        <f t="shared" si="9"/>
        <v>45427.200000000004</v>
      </c>
      <c r="D231" s="95">
        <f t="shared" si="10"/>
        <v>45427</v>
      </c>
      <c r="E231" s="97" t="str">
        <f t="shared" si="11"/>
        <v>🌓 4:48am</v>
      </c>
    </row>
    <row r="232" spans="1:5" x14ac:dyDescent="0.2">
      <c r="A232" s="36" t="s">
        <v>111</v>
      </c>
      <c r="B232" s="94">
        <v>45435.578472222223</v>
      </c>
      <c r="C232" s="94">
        <f t="shared" si="9"/>
        <v>45435.286805555559</v>
      </c>
      <c r="D232" s="95">
        <f t="shared" si="10"/>
        <v>45435</v>
      </c>
      <c r="E232" s="97" t="str">
        <f t="shared" si="11"/>
        <v>Full 🌕 6:53am</v>
      </c>
    </row>
    <row r="233" spans="1:5" x14ac:dyDescent="0.2">
      <c r="A233" s="36" t="s">
        <v>112</v>
      </c>
      <c r="B233" s="94">
        <v>45442.717361111114</v>
      </c>
      <c r="C233" s="94">
        <f t="shared" si="9"/>
        <v>45442.42569444445</v>
      </c>
      <c r="D233" s="95">
        <f t="shared" si="10"/>
        <v>45442</v>
      </c>
      <c r="E233" s="97" t="str">
        <f t="shared" si="11"/>
        <v>🌗 10:13am</v>
      </c>
    </row>
    <row r="234" spans="1:5" x14ac:dyDescent="0.2">
      <c r="A234" s="36" t="s">
        <v>107</v>
      </c>
      <c r="B234" s="94">
        <v>45449.526388888888</v>
      </c>
      <c r="C234" s="94">
        <f t="shared" si="9"/>
        <v>45449.234722222223</v>
      </c>
      <c r="D234" s="95">
        <f t="shared" si="10"/>
        <v>45449</v>
      </c>
      <c r="E234" s="97" t="str">
        <f t="shared" si="11"/>
        <v>New 🌑 5:38am</v>
      </c>
    </row>
    <row r="235" spans="1:5" x14ac:dyDescent="0.2">
      <c r="A235" s="36" t="s">
        <v>109</v>
      </c>
      <c r="B235" s="94">
        <v>45457.220833333333</v>
      </c>
      <c r="C235" s="94">
        <f t="shared" si="9"/>
        <v>45456.929166666669</v>
      </c>
      <c r="D235" s="95">
        <f t="shared" si="10"/>
        <v>45456</v>
      </c>
      <c r="E235" s="97" t="str">
        <f t="shared" si="11"/>
        <v>🌓 10:18pm</v>
      </c>
    </row>
    <row r="236" spans="1:5" x14ac:dyDescent="0.2">
      <c r="A236" s="36" t="s">
        <v>111</v>
      </c>
      <c r="B236" s="94">
        <v>45465.047222222223</v>
      </c>
      <c r="C236" s="94">
        <f t="shared" si="9"/>
        <v>45464.755555555559</v>
      </c>
      <c r="D236" s="95">
        <f t="shared" si="10"/>
        <v>45464</v>
      </c>
      <c r="E236" s="97" t="str">
        <f t="shared" si="11"/>
        <v>Full 🌕 6:08pm</v>
      </c>
    </row>
    <row r="237" spans="1:5" x14ac:dyDescent="0.2">
      <c r="A237" s="36" t="s">
        <v>112</v>
      </c>
      <c r="B237" s="94">
        <v>45471.911805555559</v>
      </c>
      <c r="C237" s="94">
        <f t="shared" si="9"/>
        <v>45471.620138888895</v>
      </c>
      <c r="D237" s="95">
        <f t="shared" si="10"/>
        <v>45471</v>
      </c>
      <c r="E237" s="97" t="str">
        <f t="shared" si="11"/>
        <v>🌗 2:53pm</v>
      </c>
    </row>
    <row r="238" spans="1:5" x14ac:dyDescent="0.2">
      <c r="A238" s="36" t="s">
        <v>107</v>
      </c>
      <c r="B238" s="94">
        <v>45478.956250000003</v>
      </c>
      <c r="C238" s="94">
        <f t="shared" si="9"/>
        <v>45478.664583333339</v>
      </c>
      <c r="D238" s="95">
        <f t="shared" si="10"/>
        <v>45478</v>
      </c>
      <c r="E238" s="97" t="str">
        <f t="shared" si="11"/>
        <v>New 🌑 3:57pm</v>
      </c>
    </row>
    <row r="239" spans="1:5" x14ac:dyDescent="0.2">
      <c r="A239" s="36" t="s">
        <v>109</v>
      </c>
      <c r="B239" s="94">
        <v>45486.950694444444</v>
      </c>
      <c r="C239" s="94">
        <f t="shared" si="9"/>
        <v>45486.65902777778</v>
      </c>
      <c r="D239" s="95">
        <f t="shared" si="10"/>
        <v>45486</v>
      </c>
      <c r="E239" s="97" t="str">
        <f t="shared" si="11"/>
        <v>🌓 3:49pm</v>
      </c>
    </row>
    <row r="240" spans="1:5" x14ac:dyDescent="0.2">
      <c r="A240" s="36" t="s">
        <v>111</v>
      </c>
      <c r="B240" s="94">
        <v>45494.428472222222</v>
      </c>
      <c r="C240" s="94">
        <f t="shared" si="9"/>
        <v>45494.136805555558</v>
      </c>
      <c r="D240" s="95">
        <f t="shared" si="10"/>
        <v>45494</v>
      </c>
      <c r="E240" s="97" t="str">
        <f t="shared" si="11"/>
        <v>Full 🌕 3:17am</v>
      </c>
    </row>
    <row r="241" spans="1:5" x14ac:dyDescent="0.2">
      <c r="A241" s="36" t="s">
        <v>112</v>
      </c>
      <c r="B241" s="94">
        <v>45501.118750000001</v>
      </c>
      <c r="C241" s="94">
        <f t="shared" si="9"/>
        <v>45500.827083333337</v>
      </c>
      <c r="D241" s="95">
        <f t="shared" si="10"/>
        <v>45500</v>
      </c>
      <c r="E241" s="97" t="str">
        <f t="shared" si="11"/>
        <v>🌗 7:51pm</v>
      </c>
    </row>
    <row r="242" spans="1:5" x14ac:dyDescent="0.2">
      <c r="A242" s="36" t="s">
        <v>107</v>
      </c>
      <c r="B242" s="94">
        <v>45508.467361111114</v>
      </c>
      <c r="C242" s="94">
        <f t="shared" si="9"/>
        <v>45508.17569444445</v>
      </c>
      <c r="D242" s="95">
        <f t="shared" si="10"/>
        <v>45508</v>
      </c>
      <c r="E242" s="97" t="str">
        <f t="shared" si="11"/>
        <v>New 🌑 4:13am</v>
      </c>
    </row>
    <row r="243" spans="1:5" x14ac:dyDescent="0.2">
      <c r="A243" s="36" t="s">
        <v>109</v>
      </c>
      <c r="B243" s="94">
        <v>45516.638194444444</v>
      </c>
      <c r="C243" s="94">
        <f t="shared" si="9"/>
        <v>45516.34652777778</v>
      </c>
      <c r="D243" s="95">
        <f t="shared" si="10"/>
        <v>45516</v>
      </c>
      <c r="E243" s="97" t="str">
        <f t="shared" si="11"/>
        <v>🌓 8:19am</v>
      </c>
    </row>
    <row r="244" spans="1:5" x14ac:dyDescent="0.2">
      <c r="A244" s="36" t="s">
        <v>111</v>
      </c>
      <c r="B244" s="94">
        <v>45523.768055555556</v>
      </c>
      <c r="C244" s="94">
        <f t="shared" si="9"/>
        <v>45523.476388888892</v>
      </c>
      <c r="D244" s="95">
        <f t="shared" si="10"/>
        <v>45523</v>
      </c>
      <c r="E244" s="97" t="str">
        <f t="shared" si="11"/>
        <v>Full 🌕 11:26am</v>
      </c>
    </row>
    <row r="245" spans="1:5" x14ac:dyDescent="0.2">
      <c r="A245" s="36" t="s">
        <v>112</v>
      </c>
      <c r="B245" s="94">
        <v>45530.393055555556</v>
      </c>
      <c r="C245" s="94">
        <f t="shared" si="9"/>
        <v>45530.101388888892</v>
      </c>
      <c r="D245" s="95">
        <f t="shared" si="10"/>
        <v>45530</v>
      </c>
      <c r="E245" s="97" t="str">
        <f t="shared" si="11"/>
        <v>🌗 2:26am</v>
      </c>
    </row>
    <row r="246" spans="1:5" x14ac:dyDescent="0.2">
      <c r="A246" s="36" t="s">
        <v>107</v>
      </c>
      <c r="B246" s="94">
        <v>45538.079861111109</v>
      </c>
      <c r="C246" s="94">
        <f t="shared" si="9"/>
        <v>45537.788194444445</v>
      </c>
      <c r="D246" s="95">
        <f t="shared" si="10"/>
        <v>45537</v>
      </c>
      <c r="E246" s="97" t="str">
        <f t="shared" si="11"/>
        <v>New 🌑 6:55pm</v>
      </c>
    </row>
    <row r="247" spans="1:5" x14ac:dyDescent="0.2">
      <c r="A247" s="36" t="s">
        <v>109</v>
      </c>
      <c r="B247" s="94">
        <v>45546.253472222219</v>
      </c>
      <c r="C247" s="94">
        <f t="shared" si="9"/>
        <v>45545.961805555555</v>
      </c>
      <c r="D247" s="95">
        <f t="shared" si="10"/>
        <v>45545</v>
      </c>
      <c r="E247" s="97" t="str">
        <f t="shared" si="11"/>
        <v>🌓 11:05pm</v>
      </c>
    </row>
    <row r="248" spans="1:5" x14ac:dyDescent="0.2">
      <c r="A248" s="36" t="s">
        <v>111</v>
      </c>
      <c r="B248" s="94">
        <v>45553.106944444444</v>
      </c>
      <c r="C248" s="94">
        <f t="shared" si="9"/>
        <v>45552.81527777778</v>
      </c>
      <c r="D248" s="95">
        <f t="shared" si="10"/>
        <v>45552</v>
      </c>
      <c r="E248" s="97" t="str">
        <f t="shared" si="11"/>
        <v>Full 🌕 7:34pm</v>
      </c>
    </row>
    <row r="249" spans="1:5" x14ac:dyDescent="0.2">
      <c r="A249" s="36" t="s">
        <v>112</v>
      </c>
      <c r="B249" s="94">
        <v>45559.784722222219</v>
      </c>
      <c r="C249" s="94">
        <f t="shared" si="9"/>
        <v>45559.493055555555</v>
      </c>
      <c r="D249" s="95">
        <f t="shared" si="10"/>
        <v>45559</v>
      </c>
      <c r="E249" s="97" t="str">
        <f t="shared" si="11"/>
        <v>🌗 11:50am</v>
      </c>
    </row>
    <row r="250" spans="1:5" x14ac:dyDescent="0.2">
      <c r="A250" s="36" t="s">
        <v>107</v>
      </c>
      <c r="B250" s="94">
        <v>45567.78402777778</v>
      </c>
      <c r="C250" s="94">
        <f t="shared" si="9"/>
        <v>45567.492361111115</v>
      </c>
      <c r="D250" s="95">
        <f t="shared" si="10"/>
        <v>45567</v>
      </c>
      <c r="E250" s="97" t="str">
        <f t="shared" si="11"/>
        <v>New 🌑 11:49am</v>
      </c>
    </row>
    <row r="251" spans="1:5" x14ac:dyDescent="0.2">
      <c r="A251" s="36" t="s">
        <v>109</v>
      </c>
      <c r="B251" s="94">
        <v>45575.788194444445</v>
      </c>
      <c r="C251" s="94">
        <f t="shared" si="9"/>
        <v>45575.496527777781</v>
      </c>
      <c r="D251" s="95">
        <f t="shared" si="10"/>
        <v>45575</v>
      </c>
      <c r="E251" s="97" t="str">
        <f t="shared" si="11"/>
        <v>🌓 11:55am</v>
      </c>
    </row>
    <row r="252" spans="1:5" x14ac:dyDescent="0.2">
      <c r="A252" s="36" t="s">
        <v>111</v>
      </c>
      <c r="B252" s="94">
        <v>45582.476388888892</v>
      </c>
      <c r="C252" s="94">
        <f t="shared" ref="C252:C315" si="12">B252+$C$9/24</f>
        <v>45582.184722222228</v>
      </c>
      <c r="D252" s="95">
        <f t="shared" ref="D252:D315" si="13">INT(C252)</f>
        <v>45582</v>
      </c>
      <c r="E252" s="97" t="str">
        <f t="shared" ref="E252:E315" si="14">INDEX($B$8:$B$11,MATCH(A252,$A$8:$A$11,0))&amp;" "&amp;LOWER(SUBSTITUTE(TEXT(C252,"h:mm AM/PM")," ",""))</f>
        <v>Full 🌕 4:26am</v>
      </c>
    </row>
    <row r="253" spans="1:5" x14ac:dyDescent="0.2">
      <c r="A253" s="36" t="s">
        <v>112</v>
      </c>
      <c r="B253" s="94">
        <v>45589.335416666669</v>
      </c>
      <c r="C253" s="94">
        <f t="shared" si="12"/>
        <v>45589.043750000004</v>
      </c>
      <c r="D253" s="95">
        <f t="shared" si="13"/>
        <v>45589</v>
      </c>
      <c r="E253" s="97" t="str">
        <f t="shared" si="14"/>
        <v>🌗 1:03am</v>
      </c>
    </row>
    <row r="254" spans="1:5" x14ac:dyDescent="0.2">
      <c r="A254" s="36" t="s">
        <v>107</v>
      </c>
      <c r="B254" s="94">
        <v>45597.532638888886</v>
      </c>
      <c r="C254" s="94">
        <f t="shared" si="12"/>
        <v>45597.240972222222</v>
      </c>
      <c r="D254" s="95">
        <f t="shared" si="13"/>
        <v>45597</v>
      </c>
      <c r="E254" s="97" t="str">
        <f t="shared" si="14"/>
        <v>New 🌑 5:47am</v>
      </c>
    </row>
    <row r="255" spans="1:5" x14ac:dyDescent="0.2">
      <c r="A255" s="36" t="s">
        <v>109</v>
      </c>
      <c r="B255" s="94">
        <v>45605.246527777781</v>
      </c>
      <c r="C255" s="94">
        <f t="shared" si="12"/>
        <v>45604.954861111117</v>
      </c>
      <c r="D255" s="95">
        <f t="shared" si="13"/>
        <v>45604</v>
      </c>
      <c r="E255" s="97" t="str">
        <f t="shared" si="14"/>
        <v>🌓 10:55pm</v>
      </c>
    </row>
    <row r="256" spans="1:5" x14ac:dyDescent="0.2">
      <c r="A256" s="36" t="s">
        <v>111</v>
      </c>
      <c r="B256" s="94">
        <v>45611.894444444442</v>
      </c>
      <c r="C256" s="94">
        <f t="shared" si="12"/>
        <v>45611.602777777778</v>
      </c>
      <c r="D256" s="95">
        <f t="shared" si="13"/>
        <v>45611</v>
      </c>
      <c r="E256" s="97" t="str">
        <f t="shared" si="14"/>
        <v>Full 🌕 2:28pm</v>
      </c>
    </row>
    <row r="257" spans="1:5" x14ac:dyDescent="0.2">
      <c r="A257" s="36" t="s">
        <v>112</v>
      </c>
      <c r="B257" s="94">
        <v>45619.061111111114</v>
      </c>
      <c r="C257" s="94">
        <f t="shared" si="12"/>
        <v>45618.76944444445</v>
      </c>
      <c r="D257" s="95">
        <f t="shared" si="13"/>
        <v>45618</v>
      </c>
      <c r="E257" s="97" t="str">
        <f t="shared" si="14"/>
        <v>🌗 6:28pm</v>
      </c>
    </row>
    <row r="258" spans="1:5" x14ac:dyDescent="0.2">
      <c r="A258" s="36" t="s">
        <v>107</v>
      </c>
      <c r="B258" s="94">
        <v>45627.26458333333</v>
      </c>
      <c r="C258" s="94">
        <f t="shared" si="12"/>
        <v>45626.972916666666</v>
      </c>
      <c r="D258" s="95">
        <f t="shared" si="13"/>
        <v>45626</v>
      </c>
      <c r="E258" s="97" t="str">
        <f t="shared" si="14"/>
        <v>New 🌑 11:21pm</v>
      </c>
    </row>
    <row r="259" spans="1:5" x14ac:dyDescent="0.2">
      <c r="A259" s="36" t="s">
        <v>109</v>
      </c>
      <c r="B259" s="94">
        <v>45634.643055555556</v>
      </c>
      <c r="C259" s="94">
        <f t="shared" si="12"/>
        <v>45634.351388888892</v>
      </c>
      <c r="D259" s="95">
        <f t="shared" si="13"/>
        <v>45634</v>
      </c>
      <c r="E259" s="97" t="str">
        <f t="shared" si="14"/>
        <v>🌓 8:26am</v>
      </c>
    </row>
    <row r="260" spans="1:5" x14ac:dyDescent="0.2">
      <c r="A260" s="36" t="s">
        <v>111</v>
      </c>
      <c r="B260" s="94">
        <v>45641.376388888886</v>
      </c>
      <c r="C260" s="94">
        <f t="shared" si="12"/>
        <v>45641.084722222222</v>
      </c>
      <c r="D260" s="95">
        <f t="shared" si="13"/>
        <v>45641</v>
      </c>
      <c r="E260" s="97" t="str">
        <f t="shared" si="14"/>
        <v>Full 🌕 2:02am</v>
      </c>
    </row>
    <row r="261" spans="1:5" x14ac:dyDescent="0.2">
      <c r="A261" s="36" t="s">
        <v>112</v>
      </c>
      <c r="B261" s="94">
        <v>45648.929166666669</v>
      </c>
      <c r="C261" s="94">
        <f t="shared" si="12"/>
        <v>45648.637500000004</v>
      </c>
      <c r="D261" s="95">
        <f t="shared" si="13"/>
        <v>45648</v>
      </c>
      <c r="E261" s="97" t="str">
        <f t="shared" si="14"/>
        <v>🌗 3:18pm</v>
      </c>
    </row>
    <row r="262" spans="1:5" x14ac:dyDescent="0.2">
      <c r="A262" s="36" t="s">
        <v>107</v>
      </c>
      <c r="B262" s="94">
        <v>45656.935416666667</v>
      </c>
      <c r="C262" s="94">
        <f t="shared" si="12"/>
        <v>45656.643750000003</v>
      </c>
      <c r="D262" s="95">
        <f t="shared" si="13"/>
        <v>45656</v>
      </c>
      <c r="E262" s="97" t="str">
        <f t="shared" si="14"/>
        <v>New 🌑 3:27pm</v>
      </c>
    </row>
    <row r="263" spans="1:5" x14ac:dyDescent="0.2">
      <c r="A263" s="36" t="s">
        <v>109</v>
      </c>
      <c r="B263" s="94">
        <v>45663.99722222222</v>
      </c>
      <c r="C263" s="94">
        <f t="shared" si="12"/>
        <v>45663.705555555556</v>
      </c>
      <c r="D263" s="95">
        <f t="shared" si="13"/>
        <v>45663</v>
      </c>
      <c r="E263" s="97" t="str">
        <f t="shared" si="14"/>
        <v>🌓 4:56pm</v>
      </c>
    </row>
    <row r="264" spans="1:5" x14ac:dyDescent="0.2">
      <c r="A264" s="36" t="s">
        <v>111</v>
      </c>
      <c r="B264" s="94">
        <v>45670.935416666667</v>
      </c>
      <c r="C264" s="94">
        <f t="shared" si="12"/>
        <v>45670.643750000003</v>
      </c>
      <c r="D264" s="95">
        <f t="shared" si="13"/>
        <v>45670</v>
      </c>
      <c r="E264" s="97" t="str">
        <f t="shared" si="14"/>
        <v>Full 🌕 3:27pm</v>
      </c>
    </row>
    <row r="265" spans="1:5" x14ac:dyDescent="0.2">
      <c r="A265" s="36" t="s">
        <v>112</v>
      </c>
      <c r="B265" s="94">
        <v>45678.854861111111</v>
      </c>
      <c r="C265" s="94">
        <f t="shared" si="12"/>
        <v>45678.563194444447</v>
      </c>
      <c r="D265" s="95">
        <f t="shared" si="13"/>
        <v>45678</v>
      </c>
      <c r="E265" s="97" t="str">
        <f t="shared" si="14"/>
        <v>🌗 1:31pm</v>
      </c>
    </row>
    <row r="266" spans="1:5" x14ac:dyDescent="0.2">
      <c r="A266" s="36" t="s">
        <v>107</v>
      </c>
      <c r="B266" s="94">
        <v>45686.525000000001</v>
      </c>
      <c r="C266" s="94">
        <f t="shared" si="12"/>
        <v>45686.233333333337</v>
      </c>
      <c r="D266" s="95">
        <f t="shared" si="13"/>
        <v>45686</v>
      </c>
      <c r="E266" s="97" t="str">
        <f t="shared" si="14"/>
        <v>New 🌑 5:36am</v>
      </c>
    </row>
    <row r="267" spans="1:5" x14ac:dyDescent="0.2">
      <c r="A267" s="36" t="s">
        <v>109</v>
      </c>
      <c r="B267" s="94">
        <v>45693.334722222222</v>
      </c>
      <c r="C267" s="94">
        <f t="shared" si="12"/>
        <v>45693.043055555558</v>
      </c>
      <c r="D267" s="95">
        <f t="shared" si="13"/>
        <v>45693</v>
      </c>
      <c r="E267" s="97" t="str">
        <f t="shared" si="14"/>
        <v>🌓 1:02am</v>
      </c>
    </row>
    <row r="268" spans="1:5" x14ac:dyDescent="0.2">
      <c r="A268" s="36" t="s">
        <v>111</v>
      </c>
      <c r="B268" s="94">
        <v>45700.578472222223</v>
      </c>
      <c r="C268" s="94">
        <f t="shared" si="12"/>
        <v>45700.286805555559</v>
      </c>
      <c r="D268" s="95">
        <f t="shared" si="13"/>
        <v>45700</v>
      </c>
      <c r="E268" s="97" t="str">
        <f t="shared" si="14"/>
        <v>Full 🌕 6:53am</v>
      </c>
    </row>
    <row r="269" spans="1:5" x14ac:dyDescent="0.2">
      <c r="A269" s="36" t="s">
        <v>112</v>
      </c>
      <c r="B269" s="94">
        <v>45708.730555555558</v>
      </c>
      <c r="C269" s="94">
        <f t="shared" si="12"/>
        <v>45708.438888888893</v>
      </c>
      <c r="D269" s="95">
        <f t="shared" si="13"/>
        <v>45708</v>
      </c>
      <c r="E269" s="97" t="str">
        <f t="shared" si="14"/>
        <v>🌗 10:32am</v>
      </c>
    </row>
    <row r="270" spans="1:5" x14ac:dyDescent="0.2">
      <c r="A270" s="36" t="s">
        <v>107</v>
      </c>
      <c r="B270" s="94">
        <v>45716.03125</v>
      </c>
      <c r="C270" s="94">
        <f t="shared" si="12"/>
        <v>45715.739583333336</v>
      </c>
      <c r="D270" s="95">
        <f t="shared" si="13"/>
        <v>45715</v>
      </c>
      <c r="E270" s="97" t="str">
        <f t="shared" si="14"/>
        <v>New 🌑 5:45pm</v>
      </c>
    </row>
    <row r="271" spans="1:5" x14ac:dyDescent="0.2">
      <c r="A271" s="36" t="s">
        <v>109</v>
      </c>
      <c r="B271" s="94">
        <v>45722.688194444447</v>
      </c>
      <c r="C271" s="94">
        <f t="shared" si="12"/>
        <v>45722.396527777782</v>
      </c>
      <c r="D271" s="95">
        <f t="shared" si="13"/>
        <v>45722</v>
      </c>
      <c r="E271" s="97" t="str">
        <f t="shared" si="14"/>
        <v>🌓 9:31am</v>
      </c>
    </row>
    <row r="272" spans="1:5" x14ac:dyDescent="0.2">
      <c r="A272" s="36" t="s">
        <v>111</v>
      </c>
      <c r="B272" s="94">
        <v>45730.288194444445</v>
      </c>
      <c r="C272" s="94">
        <f t="shared" si="12"/>
        <v>45729.996527777781</v>
      </c>
      <c r="D272" s="95">
        <f t="shared" si="13"/>
        <v>45729</v>
      </c>
      <c r="E272" s="97" t="str">
        <f t="shared" si="14"/>
        <v>Full 🌕 11:55pm</v>
      </c>
    </row>
    <row r="273" spans="1:5" x14ac:dyDescent="0.2">
      <c r="A273" s="36" t="s">
        <v>112</v>
      </c>
      <c r="B273" s="94">
        <v>45738.478472222225</v>
      </c>
      <c r="C273" s="94">
        <f t="shared" si="12"/>
        <v>45738.186805555561</v>
      </c>
      <c r="D273" s="95">
        <f t="shared" si="13"/>
        <v>45738</v>
      </c>
      <c r="E273" s="97" t="str">
        <f t="shared" si="14"/>
        <v>🌗 4:29am</v>
      </c>
    </row>
    <row r="274" spans="1:5" x14ac:dyDescent="0.2">
      <c r="A274" s="36" t="s">
        <v>107</v>
      </c>
      <c r="B274" s="94">
        <v>45745.456944444442</v>
      </c>
      <c r="C274" s="94">
        <f t="shared" si="12"/>
        <v>45745.165277777778</v>
      </c>
      <c r="D274" s="95">
        <f t="shared" si="13"/>
        <v>45745</v>
      </c>
      <c r="E274" s="97" t="str">
        <f t="shared" si="14"/>
        <v>New 🌑 3:58am</v>
      </c>
    </row>
    <row r="275" spans="1:5" x14ac:dyDescent="0.2">
      <c r="A275" s="36" t="s">
        <v>109</v>
      </c>
      <c r="B275" s="94">
        <v>45752.09375</v>
      </c>
      <c r="C275" s="94">
        <f t="shared" si="12"/>
        <v>45751.802083333336</v>
      </c>
      <c r="D275" s="95">
        <f t="shared" si="13"/>
        <v>45751</v>
      </c>
      <c r="E275" s="97" t="str">
        <f t="shared" si="14"/>
        <v>🌓 7:15pm</v>
      </c>
    </row>
    <row r="276" spans="1:5" x14ac:dyDescent="0.2">
      <c r="A276" s="36" t="s">
        <v>111</v>
      </c>
      <c r="B276" s="94">
        <v>45760.015277777777</v>
      </c>
      <c r="C276" s="94">
        <f t="shared" si="12"/>
        <v>45759.723611111112</v>
      </c>
      <c r="D276" s="95">
        <f t="shared" si="13"/>
        <v>45759</v>
      </c>
      <c r="E276" s="97" t="str">
        <f t="shared" si="14"/>
        <v>Full 🌕 5:22pm</v>
      </c>
    </row>
    <row r="277" spans="1:5" x14ac:dyDescent="0.2">
      <c r="A277" s="36" t="s">
        <v>112</v>
      </c>
      <c r="B277" s="94">
        <v>45768.065972222219</v>
      </c>
      <c r="C277" s="94">
        <f t="shared" si="12"/>
        <v>45767.774305555555</v>
      </c>
      <c r="D277" s="95">
        <f t="shared" si="13"/>
        <v>45767</v>
      </c>
      <c r="E277" s="97" t="str">
        <f t="shared" si="14"/>
        <v>🌗 6:35pm</v>
      </c>
    </row>
    <row r="278" spans="1:5" x14ac:dyDescent="0.2">
      <c r="A278" s="36" t="s">
        <v>107</v>
      </c>
      <c r="B278" s="94">
        <v>45774.813194444447</v>
      </c>
      <c r="C278" s="94">
        <f t="shared" si="12"/>
        <v>45774.521527777782</v>
      </c>
      <c r="D278" s="95">
        <f t="shared" si="13"/>
        <v>45774</v>
      </c>
      <c r="E278" s="97" t="str">
        <f t="shared" si="14"/>
        <v>New 🌑 12:31pm</v>
      </c>
    </row>
    <row r="279" spans="1:5" x14ac:dyDescent="0.2">
      <c r="A279" s="36" t="s">
        <v>109</v>
      </c>
      <c r="B279" s="94">
        <v>45781.577777777777</v>
      </c>
      <c r="C279" s="94">
        <f t="shared" si="12"/>
        <v>45781.286111111112</v>
      </c>
      <c r="D279" s="95">
        <f t="shared" si="13"/>
        <v>45781</v>
      </c>
      <c r="E279" s="97" t="str">
        <f t="shared" si="14"/>
        <v>🌓 6:52am</v>
      </c>
    </row>
    <row r="280" spans="1:5" x14ac:dyDescent="0.2">
      <c r="A280" s="36" t="s">
        <v>111</v>
      </c>
      <c r="B280" s="94">
        <v>45789.705555555556</v>
      </c>
      <c r="C280" s="94">
        <f t="shared" si="12"/>
        <v>45789.413888888892</v>
      </c>
      <c r="D280" s="95">
        <f t="shared" si="13"/>
        <v>45789</v>
      </c>
      <c r="E280" s="97" t="str">
        <f t="shared" si="14"/>
        <v>Full 🌕 9:56am</v>
      </c>
    </row>
    <row r="281" spans="1:5" x14ac:dyDescent="0.2">
      <c r="A281" s="36" t="s">
        <v>112</v>
      </c>
      <c r="B281" s="94">
        <v>45797.499305555553</v>
      </c>
      <c r="C281" s="94">
        <f t="shared" si="12"/>
        <v>45797.207638888889</v>
      </c>
      <c r="D281" s="95">
        <f t="shared" si="13"/>
        <v>45797</v>
      </c>
      <c r="E281" s="97" t="str">
        <f t="shared" si="14"/>
        <v>🌗 4:59am</v>
      </c>
    </row>
    <row r="282" spans="1:5" x14ac:dyDescent="0.2">
      <c r="A282" s="36" t="s">
        <v>107</v>
      </c>
      <c r="B282" s="94">
        <v>45804.126388888886</v>
      </c>
      <c r="C282" s="94">
        <f t="shared" si="12"/>
        <v>45803.834722222222</v>
      </c>
      <c r="D282" s="95">
        <f t="shared" si="13"/>
        <v>45803</v>
      </c>
      <c r="E282" s="97" t="str">
        <f t="shared" si="14"/>
        <v>New 🌑 8:02pm</v>
      </c>
    </row>
    <row r="283" spans="1:5" x14ac:dyDescent="0.2">
      <c r="A283" s="36" t="s">
        <v>109</v>
      </c>
      <c r="B283" s="94">
        <v>45811.15347222222</v>
      </c>
      <c r="C283" s="94">
        <f t="shared" si="12"/>
        <v>45810.861805555556</v>
      </c>
      <c r="D283" s="95">
        <f t="shared" si="13"/>
        <v>45810</v>
      </c>
      <c r="E283" s="97" t="str">
        <f t="shared" si="14"/>
        <v>🌓 8:41pm</v>
      </c>
    </row>
    <row r="284" spans="1:5" x14ac:dyDescent="0.2">
      <c r="A284" s="36" t="s">
        <v>111</v>
      </c>
      <c r="B284" s="94">
        <v>45819.322222222225</v>
      </c>
      <c r="C284" s="94">
        <f t="shared" si="12"/>
        <v>45819.030555555561</v>
      </c>
      <c r="D284" s="95">
        <f t="shared" si="13"/>
        <v>45819</v>
      </c>
      <c r="E284" s="97" t="str">
        <f t="shared" si="14"/>
        <v>Full 🌕 12:44am</v>
      </c>
    </row>
    <row r="285" spans="1:5" x14ac:dyDescent="0.2">
      <c r="A285" s="36" t="s">
        <v>112</v>
      </c>
      <c r="B285" s="94">
        <v>45826.804861111108</v>
      </c>
      <c r="C285" s="94">
        <f t="shared" si="12"/>
        <v>45826.513194444444</v>
      </c>
      <c r="D285" s="95">
        <f t="shared" si="13"/>
        <v>45826</v>
      </c>
      <c r="E285" s="97" t="str">
        <f t="shared" si="14"/>
        <v>🌗 12:19pm</v>
      </c>
    </row>
    <row r="286" spans="1:5" x14ac:dyDescent="0.2">
      <c r="A286" s="36" t="s">
        <v>107</v>
      </c>
      <c r="B286" s="94">
        <v>45833.438194444447</v>
      </c>
      <c r="C286" s="94">
        <f t="shared" si="12"/>
        <v>45833.146527777782</v>
      </c>
      <c r="D286" s="95">
        <f t="shared" si="13"/>
        <v>45833</v>
      </c>
      <c r="E286" s="97" t="str">
        <f t="shared" si="14"/>
        <v>New 🌑 3:31am</v>
      </c>
    </row>
    <row r="287" spans="1:5" x14ac:dyDescent="0.2">
      <c r="A287" s="36" t="s">
        <v>109</v>
      </c>
      <c r="B287" s="94">
        <v>45840.8125</v>
      </c>
      <c r="C287" s="94">
        <f t="shared" si="12"/>
        <v>45840.520833333336</v>
      </c>
      <c r="D287" s="95">
        <f t="shared" si="13"/>
        <v>45840</v>
      </c>
      <c r="E287" s="97" t="str">
        <f t="shared" si="14"/>
        <v>🌓 12:30pm</v>
      </c>
    </row>
    <row r="288" spans="1:5" x14ac:dyDescent="0.2">
      <c r="A288" s="36" t="s">
        <v>111</v>
      </c>
      <c r="B288" s="94">
        <v>45848.859027777777</v>
      </c>
      <c r="C288" s="94">
        <f t="shared" si="12"/>
        <v>45848.567361111112</v>
      </c>
      <c r="D288" s="95">
        <f t="shared" si="13"/>
        <v>45848</v>
      </c>
      <c r="E288" s="97" t="str">
        <f t="shared" si="14"/>
        <v>Full 🌕 1:37pm</v>
      </c>
    </row>
    <row r="289" spans="1:5" x14ac:dyDescent="0.2">
      <c r="A289" s="36" t="s">
        <v>112</v>
      </c>
      <c r="B289" s="94">
        <v>45856.026388888888</v>
      </c>
      <c r="C289" s="94">
        <f t="shared" si="12"/>
        <v>45855.734722222223</v>
      </c>
      <c r="D289" s="95">
        <f t="shared" si="13"/>
        <v>45855</v>
      </c>
      <c r="E289" s="97" t="str">
        <f t="shared" si="14"/>
        <v>🌗 5:38pm</v>
      </c>
    </row>
    <row r="290" spans="1:5" x14ac:dyDescent="0.2">
      <c r="A290" s="36" t="s">
        <v>107</v>
      </c>
      <c r="B290" s="94">
        <v>45862.799305555556</v>
      </c>
      <c r="C290" s="94">
        <f t="shared" si="12"/>
        <v>45862.507638888892</v>
      </c>
      <c r="D290" s="95">
        <f t="shared" si="13"/>
        <v>45862</v>
      </c>
      <c r="E290" s="97" t="str">
        <f t="shared" si="14"/>
        <v>New 🌑 12:11pm</v>
      </c>
    </row>
    <row r="291" spans="1:5" x14ac:dyDescent="0.2">
      <c r="A291" s="36" t="s">
        <v>109</v>
      </c>
      <c r="B291" s="94">
        <v>45870.52847222222</v>
      </c>
      <c r="C291" s="94">
        <f t="shared" si="12"/>
        <v>45870.236805555556</v>
      </c>
      <c r="D291" s="95">
        <f t="shared" si="13"/>
        <v>45870</v>
      </c>
      <c r="E291" s="97" t="str">
        <f t="shared" si="14"/>
        <v>🌓 5:41am</v>
      </c>
    </row>
    <row r="292" spans="1:5" x14ac:dyDescent="0.2">
      <c r="A292" s="36" t="s">
        <v>111</v>
      </c>
      <c r="B292" s="94">
        <v>45878.329861111109</v>
      </c>
      <c r="C292" s="94">
        <f t="shared" si="12"/>
        <v>45878.038194444445</v>
      </c>
      <c r="D292" s="95">
        <f t="shared" si="13"/>
        <v>45878</v>
      </c>
      <c r="E292" s="97" t="str">
        <f t="shared" si="14"/>
        <v>Full 🌕 12:55am</v>
      </c>
    </row>
    <row r="293" spans="1:5" x14ac:dyDescent="0.2">
      <c r="A293" s="36" t="s">
        <v>112</v>
      </c>
      <c r="B293" s="94">
        <v>45885.216666666667</v>
      </c>
      <c r="C293" s="94">
        <f t="shared" si="12"/>
        <v>45884.925000000003</v>
      </c>
      <c r="D293" s="95">
        <f t="shared" si="13"/>
        <v>45884</v>
      </c>
      <c r="E293" s="97" t="str">
        <f t="shared" si="14"/>
        <v>🌗 10:12pm</v>
      </c>
    </row>
    <row r="294" spans="1:5" x14ac:dyDescent="0.2">
      <c r="A294" s="36" t="s">
        <v>107</v>
      </c>
      <c r="B294" s="94">
        <v>45892.254166666666</v>
      </c>
      <c r="C294" s="94">
        <f t="shared" si="12"/>
        <v>45891.962500000001</v>
      </c>
      <c r="D294" s="95">
        <f t="shared" si="13"/>
        <v>45891</v>
      </c>
      <c r="E294" s="97" t="str">
        <f t="shared" si="14"/>
        <v>New 🌑 11:06pm</v>
      </c>
    </row>
    <row r="295" spans="1:5" x14ac:dyDescent="0.2">
      <c r="A295" s="36" t="s">
        <v>109</v>
      </c>
      <c r="B295" s="94">
        <v>45900.267361111109</v>
      </c>
      <c r="C295" s="94">
        <f t="shared" si="12"/>
        <v>45899.975694444445</v>
      </c>
      <c r="D295" s="95">
        <f t="shared" si="13"/>
        <v>45899</v>
      </c>
      <c r="E295" s="97" t="str">
        <f t="shared" si="14"/>
        <v>🌓 11:25pm</v>
      </c>
    </row>
    <row r="296" spans="1:5" x14ac:dyDescent="0.2">
      <c r="A296" s="36" t="s">
        <v>111</v>
      </c>
      <c r="B296" s="94">
        <v>45907.756249999999</v>
      </c>
      <c r="C296" s="94">
        <f t="shared" si="12"/>
        <v>45907.464583333334</v>
      </c>
      <c r="D296" s="95">
        <f t="shared" si="13"/>
        <v>45907</v>
      </c>
      <c r="E296" s="97" t="str">
        <f t="shared" si="14"/>
        <v>Full 🌕 11:09am</v>
      </c>
    </row>
    <row r="297" spans="1:5" x14ac:dyDescent="0.2">
      <c r="A297" s="36" t="s">
        <v>112</v>
      </c>
      <c r="B297" s="94">
        <v>45914.439583333333</v>
      </c>
      <c r="C297" s="94">
        <f t="shared" si="12"/>
        <v>45914.147916666669</v>
      </c>
      <c r="D297" s="95">
        <f t="shared" si="13"/>
        <v>45914</v>
      </c>
      <c r="E297" s="97" t="str">
        <f t="shared" si="14"/>
        <v>🌗 3:33am</v>
      </c>
    </row>
    <row r="298" spans="1:5" x14ac:dyDescent="0.2">
      <c r="A298" s="36" t="s">
        <v>107</v>
      </c>
      <c r="B298" s="94">
        <v>45921.82916666667</v>
      </c>
      <c r="C298" s="94">
        <f t="shared" si="12"/>
        <v>45921.537500000006</v>
      </c>
      <c r="D298" s="95">
        <f t="shared" si="13"/>
        <v>45921</v>
      </c>
      <c r="E298" s="97" t="str">
        <f t="shared" si="14"/>
        <v>New 🌑 12:54pm</v>
      </c>
    </row>
    <row r="299" spans="1:5" x14ac:dyDescent="0.2">
      <c r="A299" s="36" t="s">
        <v>109</v>
      </c>
      <c r="B299" s="94">
        <v>45929.995833333334</v>
      </c>
      <c r="C299" s="94">
        <f t="shared" si="12"/>
        <v>45929.70416666667</v>
      </c>
      <c r="D299" s="95">
        <f t="shared" si="13"/>
        <v>45929</v>
      </c>
      <c r="E299" s="97" t="str">
        <f t="shared" si="14"/>
        <v>🌓 4:54pm</v>
      </c>
    </row>
    <row r="300" spans="1:5" x14ac:dyDescent="0.2">
      <c r="A300" s="36" t="s">
        <v>111</v>
      </c>
      <c r="B300" s="94">
        <v>45937.157638888886</v>
      </c>
      <c r="C300" s="94">
        <f t="shared" si="12"/>
        <v>45936.865972222222</v>
      </c>
      <c r="D300" s="95">
        <f t="shared" si="13"/>
        <v>45936</v>
      </c>
      <c r="E300" s="97" t="str">
        <f t="shared" si="14"/>
        <v>Full 🌕 8:47pm</v>
      </c>
    </row>
    <row r="301" spans="1:5" x14ac:dyDescent="0.2">
      <c r="A301" s="36" t="s">
        <v>112</v>
      </c>
      <c r="B301" s="94">
        <v>45943.759027777778</v>
      </c>
      <c r="C301" s="94">
        <f t="shared" si="12"/>
        <v>45943.467361111114</v>
      </c>
      <c r="D301" s="95">
        <f t="shared" si="13"/>
        <v>45943</v>
      </c>
      <c r="E301" s="97" t="str">
        <f t="shared" si="14"/>
        <v>🌗 11:13am</v>
      </c>
    </row>
    <row r="302" spans="1:5" x14ac:dyDescent="0.2">
      <c r="A302" s="36" t="s">
        <v>107</v>
      </c>
      <c r="B302" s="94">
        <v>45951.517361111109</v>
      </c>
      <c r="C302" s="94">
        <f t="shared" si="12"/>
        <v>45951.225694444445</v>
      </c>
      <c r="D302" s="95">
        <f t="shared" si="13"/>
        <v>45951</v>
      </c>
      <c r="E302" s="97" t="str">
        <f t="shared" si="14"/>
        <v>New 🌑 5:25am</v>
      </c>
    </row>
    <row r="303" spans="1:5" x14ac:dyDescent="0.2">
      <c r="A303" s="36" t="s">
        <v>109</v>
      </c>
      <c r="B303" s="94">
        <v>45959.681250000001</v>
      </c>
      <c r="C303" s="94">
        <f t="shared" si="12"/>
        <v>45959.389583333337</v>
      </c>
      <c r="D303" s="95">
        <f t="shared" si="13"/>
        <v>45959</v>
      </c>
      <c r="E303" s="97" t="str">
        <f t="shared" si="14"/>
        <v>🌓 9:21am</v>
      </c>
    </row>
    <row r="304" spans="1:5" x14ac:dyDescent="0.2">
      <c r="A304" s="36" t="s">
        <v>111</v>
      </c>
      <c r="B304" s="94">
        <v>45966.554861111108</v>
      </c>
      <c r="C304" s="94">
        <f t="shared" si="12"/>
        <v>45966.263194444444</v>
      </c>
      <c r="D304" s="95">
        <f t="shared" si="13"/>
        <v>45966</v>
      </c>
      <c r="E304" s="97" t="str">
        <f t="shared" si="14"/>
        <v>Full 🌕 6:19am</v>
      </c>
    </row>
    <row r="305" spans="1:5" x14ac:dyDescent="0.2">
      <c r="A305" s="36" t="s">
        <v>112</v>
      </c>
      <c r="B305" s="94">
        <v>45973.227777777778</v>
      </c>
      <c r="C305" s="94">
        <f t="shared" si="12"/>
        <v>45972.936111111114</v>
      </c>
      <c r="D305" s="95">
        <f t="shared" si="13"/>
        <v>45972</v>
      </c>
      <c r="E305" s="97" t="str">
        <f t="shared" si="14"/>
        <v>🌗 10:28pm</v>
      </c>
    </row>
    <row r="306" spans="1:5" x14ac:dyDescent="0.2">
      <c r="A306" s="36" t="s">
        <v>107</v>
      </c>
      <c r="B306" s="94">
        <v>45981.282638888886</v>
      </c>
      <c r="C306" s="94">
        <f t="shared" si="12"/>
        <v>45980.990972222222</v>
      </c>
      <c r="D306" s="95">
        <f t="shared" si="13"/>
        <v>45980</v>
      </c>
      <c r="E306" s="97" t="str">
        <f t="shared" si="14"/>
        <v>New 🌑 11:47pm</v>
      </c>
    </row>
    <row r="307" spans="1:5" x14ac:dyDescent="0.2">
      <c r="A307" s="36" t="s">
        <v>109</v>
      </c>
      <c r="B307" s="94">
        <v>45989.290972222225</v>
      </c>
      <c r="C307" s="94">
        <f t="shared" si="12"/>
        <v>45988.999305555561</v>
      </c>
      <c r="D307" s="95">
        <f t="shared" si="13"/>
        <v>45988</v>
      </c>
      <c r="E307" s="97" t="str">
        <f t="shared" si="14"/>
        <v>🌓 11:59pm</v>
      </c>
    </row>
    <row r="308" spans="1:5" x14ac:dyDescent="0.2">
      <c r="A308" s="36" t="s">
        <v>111</v>
      </c>
      <c r="B308" s="94">
        <v>45995.968055555553</v>
      </c>
      <c r="C308" s="94">
        <f t="shared" si="12"/>
        <v>45995.676388888889</v>
      </c>
      <c r="D308" s="95">
        <f t="shared" si="13"/>
        <v>45995</v>
      </c>
      <c r="E308" s="97" t="str">
        <f t="shared" si="14"/>
        <v>Full 🌕 4:14pm</v>
      </c>
    </row>
    <row r="309" spans="1:5" x14ac:dyDescent="0.2">
      <c r="A309" s="36" t="s">
        <v>112</v>
      </c>
      <c r="B309" s="94">
        <v>46002.869444444441</v>
      </c>
      <c r="C309" s="94">
        <f t="shared" si="12"/>
        <v>46002.577777777777</v>
      </c>
      <c r="D309" s="95">
        <f t="shared" si="13"/>
        <v>46002</v>
      </c>
      <c r="E309" s="97" t="str">
        <f t="shared" si="14"/>
        <v>🌗 1:52pm</v>
      </c>
    </row>
    <row r="310" spans="1:5" x14ac:dyDescent="0.2">
      <c r="A310" s="36" t="s">
        <v>107</v>
      </c>
      <c r="B310" s="94">
        <v>46011.071527777778</v>
      </c>
      <c r="C310" s="94">
        <f t="shared" si="12"/>
        <v>46010.779861111114</v>
      </c>
      <c r="D310" s="95">
        <f t="shared" si="13"/>
        <v>46010</v>
      </c>
      <c r="E310" s="97" t="str">
        <f t="shared" si="14"/>
        <v>New 🌑 6:43pm</v>
      </c>
    </row>
    <row r="311" spans="1:5" x14ac:dyDescent="0.2">
      <c r="A311" s="36" t="s">
        <v>109</v>
      </c>
      <c r="B311" s="94">
        <v>46018.798611111109</v>
      </c>
      <c r="C311" s="94">
        <f t="shared" si="12"/>
        <v>46018.506944444445</v>
      </c>
      <c r="D311" s="95">
        <f t="shared" si="13"/>
        <v>46018</v>
      </c>
      <c r="E311" s="97" t="str">
        <f t="shared" si="14"/>
        <v>🌓 12:10pm</v>
      </c>
    </row>
    <row r="312" spans="1:5" x14ac:dyDescent="0.2">
      <c r="A312" s="36" t="s">
        <v>111</v>
      </c>
      <c r="B312" s="94">
        <v>46025.418749999997</v>
      </c>
      <c r="C312" s="94">
        <f t="shared" si="12"/>
        <v>46025.127083333333</v>
      </c>
      <c r="D312" s="95">
        <f t="shared" si="13"/>
        <v>46025</v>
      </c>
      <c r="E312" s="97" t="str">
        <f t="shared" si="14"/>
        <v>Full 🌕 3:03am</v>
      </c>
    </row>
    <row r="313" spans="1:5" x14ac:dyDescent="0.2">
      <c r="A313" s="36" t="s">
        <v>112</v>
      </c>
      <c r="B313" s="94">
        <v>46032.658333333333</v>
      </c>
      <c r="C313" s="94">
        <f t="shared" si="12"/>
        <v>46032.366666666669</v>
      </c>
      <c r="D313" s="95">
        <f t="shared" si="13"/>
        <v>46032</v>
      </c>
      <c r="E313" s="97" t="str">
        <f t="shared" si="14"/>
        <v>🌗 8:48am</v>
      </c>
    </row>
    <row r="314" spans="1:5" x14ac:dyDescent="0.2">
      <c r="A314" s="36" t="s">
        <v>107</v>
      </c>
      <c r="B314" s="94">
        <v>46040.827777777777</v>
      </c>
      <c r="C314" s="94">
        <f t="shared" si="12"/>
        <v>46040.536111111112</v>
      </c>
      <c r="D314" s="95">
        <f t="shared" si="13"/>
        <v>46040</v>
      </c>
      <c r="E314" s="97" t="str">
        <f t="shared" si="14"/>
        <v>New 🌑 12:52pm</v>
      </c>
    </row>
    <row r="315" spans="1:5" x14ac:dyDescent="0.2">
      <c r="A315" s="36" t="s">
        <v>109</v>
      </c>
      <c r="B315" s="94">
        <v>46048.199305555558</v>
      </c>
      <c r="C315" s="94">
        <f t="shared" si="12"/>
        <v>46047.907638888893</v>
      </c>
      <c r="D315" s="95">
        <f t="shared" si="13"/>
        <v>46047</v>
      </c>
      <c r="E315" s="97" t="str">
        <f t="shared" si="14"/>
        <v>🌓 9:47pm</v>
      </c>
    </row>
    <row r="316" spans="1:5" x14ac:dyDescent="0.2">
      <c r="A316" s="36" t="s">
        <v>111</v>
      </c>
      <c r="B316" s="94">
        <v>46054.92291666667</v>
      </c>
      <c r="C316" s="94">
        <f t="shared" ref="C316:C379" si="15">B316+$C$9/24</f>
        <v>46054.631250000006</v>
      </c>
      <c r="D316" s="95">
        <f t="shared" ref="D316:D379" si="16">INT(C316)</f>
        <v>46054</v>
      </c>
      <c r="E316" s="97" t="str">
        <f t="shared" ref="E316:E379" si="17">INDEX($B$8:$B$11,MATCH(A316,$A$8:$A$11,0))&amp;" "&amp;LOWER(SUBSTITUTE(TEXT(C316,"h:mm AM/PM")," ",""))</f>
        <v>Full 🌕 3:09pm</v>
      </c>
    </row>
    <row r="317" spans="1:5" x14ac:dyDescent="0.2">
      <c r="A317" s="36" t="s">
        <v>112</v>
      </c>
      <c r="B317" s="94">
        <v>46062.529861111114</v>
      </c>
      <c r="C317" s="94">
        <f t="shared" si="15"/>
        <v>46062.23819444445</v>
      </c>
      <c r="D317" s="95">
        <f t="shared" si="16"/>
        <v>46062</v>
      </c>
      <c r="E317" s="97" t="str">
        <f t="shared" si="17"/>
        <v>🌗 5:43am</v>
      </c>
    </row>
    <row r="318" spans="1:5" x14ac:dyDescent="0.2">
      <c r="A318" s="36" t="s">
        <v>107</v>
      </c>
      <c r="B318" s="94">
        <v>46070.500694444447</v>
      </c>
      <c r="C318" s="94">
        <f t="shared" si="15"/>
        <v>46070.209027777782</v>
      </c>
      <c r="D318" s="95">
        <f t="shared" si="16"/>
        <v>46070</v>
      </c>
      <c r="E318" s="97" t="str">
        <f t="shared" si="17"/>
        <v>New 🌑 5:01am</v>
      </c>
    </row>
    <row r="319" spans="1:5" x14ac:dyDescent="0.2">
      <c r="A319" s="36" t="s">
        <v>109</v>
      </c>
      <c r="B319" s="94">
        <v>46077.518750000003</v>
      </c>
      <c r="C319" s="94">
        <f t="shared" si="15"/>
        <v>46077.227083333339</v>
      </c>
      <c r="D319" s="95">
        <f t="shared" si="16"/>
        <v>46077</v>
      </c>
      <c r="E319" s="97" t="str">
        <f t="shared" si="17"/>
        <v>🌓 5:27am</v>
      </c>
    </row>
    <row r="320" spans="1:5" x14ac:dyDescent="0.2">
      <c r="A320" s="36" t="s">
        <v>111</v>
      </c>
      <c r="B320" s="94">
        <v>46084.484722222223</v>
      </c>
      <c r="C320" s="94">
        <f t="shared" si="15"/>
        <v>46084.193055555559</v>
      </c>
      <c r="D320" s="95">
        <f t="shared" si="16"/>
        <v>46084</v>
      </c>
      <c r="E320" s="97" t="str">
        <f t="shared" si="17"/>
        <v>Full 🌕 4:38am</v>
      </c>
    </row>
    <row r="321" spans="1:5" x14ac:dyDescent="0.2">
      <c r="A321" s="36" t="s">
        <v>112</v>
      </c>
      <c r="B321" s="94">
        <v>46092.401388888888</v>
      </c>
      <c r="C321" s="94">
        <f t="shared" si="15"/>
        <v>46092.109722222223</v>
      </c>
      <c r="D321" s="95">
        <f t="shared" si="16"/>
        <v>46092</v>
      </c>
      <c r="E321" s="97" t="str">
        <f t="shared" si="17"/>
        <v>🌗 2:38am</v>
      </c>
    </row>
    <row r="322" spans="1:5" x14ac:dyDescent="0.2">
      <c r="A322" s="36" t="s">
        <v>107</v>
      </c>
      <c r="B322" s="94">
        <v>46100.057638888888</v>
      </c>
      <c r="C322" s="94">
        <f t="shared" si="15"/>
        <v>46099.765972222223</v>
      </c>
      <c r="D322" s="95">
        <f t="shared" si="16"/>
        <v>46099</v>
      </c>
      <c r="E322" s="97" t="str">
        <f t="shared" si="17"/>
        <v>New 🌑 6:23pm</v>
      </c>
    </row>
    <row r="323" spans="1:5" x14ac:dyDescent="0.2">
      <c r="A323" s="36" t="s">
        <v>109</v>
      </c>
      <c r="B323" s="94">
        <v>46106.804166666669</v>
      </c>
      <c r="C323" s="94">
        <f t="shared" si="15"/>
        <v>46106.512500000004</v>
      </c>
      <c r="D323" s="95">
        <f t="shared" si="16"/>
        <v>46106</v>
      </c>
      <c r="E323" s="97" t="str">
        <f t="shared" si="17"/>
        <v>🌓 12:18pm</v>
      </c>
    </row>
    <row r="324" spans="1:5" x14ac:dyDescent="0.2">
      <c r="A324" s="36" t="s">
        <v>111</v>
      </c>
      <c r="B324" s="94">
        <v>46114.091666666667</v>
      </c>
      <c r="C324" s="94">
        <f t="shared" si="15"/>
        <v>46113.8</v>
      </c>
      <c r="D324" s="95">
        <f t="shared" si="16"/>
        <v>46113</v>
      </c>
      <c r="E324" s="97" t="str">
        <f t="shared" si="17"/>
        <v>Full 🌕 7:12pm</v>
      </c>
    </row>
    <row r="325" spans="1:5" x14ac:dyDescent="0.2">
      <c r="A325" s="36" t="s">
        <v>112</v>
      </c>
      <c r="B325" s="94">
        <v>46122.20208333333</v>
      </c>
      <c r="C325" s="94">
        <f t="shared" si="15"/>
        <v>46121.910416666666</v>
      </c>
      <c r="D325" s="95">
        <f t="shared" si="16"/>
        <v>46121</v>
      </c>
      <c r="E325" s="97" t="str">
        <f t="shared" si="17"/>
        <v>🌗 9:51pm</v>
      </c>
    </row>
    <row r="326" spans="1:5" x14ac:dyDescent="0.2">
      <c r="A326" s="36" t="s">
        <v>107</v>
      </c>
      <c r="B326" s="94">
        <v>46129.494444444441</v>
      </c>
      <c r="C326" s="94">
        <f t="shared" si="15"/>
        <v>46129.202777777777</v>
      </c>
      <c r="D326" s="95">
        <f t="shared" si="16"/>
        <v>46129</v>
      </c>
      <c r="E326" s="97" t="str">
        <f t="shared" si="17"/>
        <v>New 🌑 4:52am</v>
      </c>
    </row>
    <row r="327" spans="1:5" x14ac:dyDescent="0.2">
      <c r="A327" s="36" t="s">
        <v>109</v>
      </c>
      <c r="B327" s="94">
        <v>46136.105555555558</v>
      </c>
      <c r="C327" s="94">
        <f t="shared" si="15"/>
        <v>46135.813888888893</v>
      </c>
      <c r="D327" s="95">
        <f t="shared" si="16"/>
        <v>46135</v>
      </c>
      <c r="E327" s="97" t="str">
        <f t="shared" si="17"/>
        <v>🌓 7:32pm</v>
      </c>
    </row>
    <row r="328" spans="1:5" x14ac:dyDescent="0.2">
      <c r="A328" s="36" t="s">
        <v>111</v>
      </c>
      <c r="B328" s="94">
        <v>46143.724305555559</v>
      </c>
      <c r="C328" s="94">
        <f t="shared" si="15"/>
        <v>46143.432638888895</v>
      </c>
      <c r="D328" s="95">
        <f t="shared" si="16"/>
        <v>46143</v>
      </c>
      <c r="E328" s="97" t="str">
        <f t="shared" si="17"/>
        <v>Full 🌕 10:23am</v>
      </c>
    </row>
    <row r="329" spans="1:5" x14ac:dyDescent="0.2">
      <c r="A329" s="36" t="s">
        <v>112</v>
      </c>
      <c r="B329" s="94">
        <v>46151.881944444445</v>
      </c>
      <c r="C329" s="94">
        <f t="shared" si="15"/>
        <v>46151.590277777781</v>
      </c>
      <c r="D329" s="95">
        <f t="shared" si="16"/>
        <v>46151</v>
      </c>
      <c r="E329" s="97" t="str">
        <f t="shared" si="17"/>
        <v>🌗 2:10pm</v>
      </c>
    </row>
    <row r="330" spans="1:5" x14ac:dyDescent="0.2">
      <c r="A330" s="36" t="s">
        <v>107</v>
      </c>
      <c r="B330" s="94">
        <v>46158.834027777775</v>
      </c>
      <c r="C330" s="94">
        <f t="shared" si="15"/>
        <v>46158.542361111111</v>
      </c>
      <c r="D330" s="95">
        <f t="shared" si="16"/>
        <v>46158</v>
      </c>
      <c r="E330" s="97" t="str">
        <f t="shared" si="17"/>
        <v>New 🌑 1:01pm</v>
      </c>
    </row>
    <row r="331" spans="1:5" x14ac:dyDescent="0.2">
      <c r="A331" s="36" t="s">
        <v>109</v>
      </c>
      <c r="B331" s="94">
        <v>46165.46597222222</v>
      </c>
      <c r="C331" s="94">
        <f t="shared" si="15"/>
        <v>46165.174305555556</v>
      </c>
      <c r="D331" s="95">
        <f t="shared" si="16"/>
        <v>46165</v>
      </c>
      <c r="E331" s="97" t="str">
        <f t="shared" si="17"/>
        <v>🌓 4:11am</v>
      </c>
    </row>
    <row r="332" spans="1:5" x14ac:dyDescent="0.2">
      <c r="A332" s="36" t="s">
        <v>111</v>
      </c>
      <c r="B332" s="94">
        <v>46173.364583333336</v>
      </c>
      <c r="C332" s="94">
        <f t="shared" si="15"/>
        <v>46173.072916666672</v>
      </c>
      <c r="D332" s="95">
        <f t="shared" si="16"/>
        <v>46173</v>
      </c>
      <c r="E332" s="97" t="str">
        <f t="shared" si="17"/>
        <v>Full 🌕 1:45am</v>
      </c>
    </row>
    <row r="333" spans="1:5" x14ac:dyDescent="0.2">
      <c r="A333" s="36" t="s">
        <v>112</v>
      </c>
      <c r="B333" s="94">
        <v>46181.416666666664</v>
      </c>
      <c r="C333" s="94">
        <f t="shared" si="15"/>
        <v>46181.125</v>
      </c>
      <c r="D333" s="95">
        <f t="shared" si="16"/>
        <v>46181</v>
      </c>
      <c r="E333" s="97" t="str">
        <f t="shared" si="17"/>
        <v>🌗 3:00am</v>
      </c>
    </row>
    <row r="334" spans="1:5" x14ac:dyDescent="0.2">
      <c r="A334" s="36" t="s">
        <v>107</v>
      </c>
      <c r="B334" s="94">
        <v>46188.120833333334</v>
      </c>
      <c r="C334" s="94">
        <f t="shared" si="15"/>
        <v>46187.82916666667</v>
      </c>
      <c r="D334" s="95">
        <f t="shared" si="16"/>
        <v>46187</v>
      </c>
      <c r="E334" s="97" t="str">
        <f t="shared" si="17"/>
        <v>New 🌑 7:54pm</v>
      </c>
    </row>
    <row r="335" spans="1:5" x14ac:dyDescent="0.2">
      <c r="A335" s="36" t="s">
        <v>109</v>
      </c>
      <c r="B335" s="94">
        <v>46194.913194444445</v>
      </c>
      <c r="C335" s="94">
        <f t="shared" si="15"/>
        <v>46194.621527777781</v>
      </c>
      <c r="D335" s="95">
        <f t="shared" si="16"/>
        <v>46194</v>
      </c>
      <c r="E335" s="97" t="str">
        <f t="shared" si="17"/>
        <v>🌓 2:55pm</v>
      </c>
    </row>
    <row r="336" spans="1:5" x14ac:dyDescent="0.2">
      <c r="A336" s="36" t="s">
        <v>111</v>
      </c>
      <c r="B336" s="94">
        <v>46202.99722222222</v>
      </c>
      <c r="C336" s="94">
        <f t="shared" si="15"/>
        <v>46202.705555555556</v>
      </c>
      <c r="D336" s="95">
        <f t="shared" si="16"/>
        <v>46202</v>
      </c>
      <c r="E336" s="97" t="str">
        <f t="shared" si="17"/>
        <v>Full 🌕 4:56pm</v>
      </c>
    </row>
    <row r="337" spans="1:5" x14ac:dyDescent="0.2">
      <c r="A337" s="36" t="s">
        <v>112</v>
      </c>
      <c r="B337" s="94">
        <v>46210.811805555553</v>
      </c>
      <c r="C337" s="94">
        <f t="shared" si="15"/>
        <v>46210.520138888889</v>
      </c>
      <c r="D337" s="95">
        <f t="shared" si="16"/>
        <v>46210</v>
      </c>
      <c r="E337" s="97" t="str">
        <f t="shared" si="17"/>
        <v>🌗 12:29pm</v>
      </c>
    </row>
    <row r="338" spans="1:5" x14ac:dyDescent="0.2">
      <c r="A338" s="36" t="s">
        <v>107</v>
      </c>
      <c r="B338" s="94">
        <v>46217.404861111114</v>
      </c>
      <c r="C338" s="94">
        <f t="shared" si="15"/>
        <v>46217.11319444445</v>
      </c>
      <c r="D338" s="95">
        <f t="shared" si="16"/>
        <v>46217</v>
      </c>
      <c r="E338" s="97" t="str">
        <f t="shared" si="17"/>
        <v>New 🌑 2:43am</v>
      </c>
    </row>
    <row r="339" spans="1:5" x14ac:dyDescent="0.2">
      <c r="A339" s="36" t="s">
        <v>109</v>
      </c>
      <c r="B339" s="94">
        <v>46224.461805555555</v>
      </c>
      <c r="C339" s="94">
        <f t="shared" si="15"/>
        <v>46224.170138888891</v>
      </c>
      <c r="D339" s="95">
        <f t="shared" si="16"/>
        <v>46224</v>
      </c>
      <c r="E339" s="97" t="str">
        <f t="shared" si="17"/>
        <v>🌓 4:05am</v>
      </c>
    </row>
    <row r="340" spans="1:5" x14ac:dyDescent="0.2">
      <c r="A340" s="36" t="s">
        <v>111</v>
      </c>
      <c r="B340" s="94">
        <v>46232.60833333333</v>
      </c>
      <c r="C340" s="94">
        <f t="shared" si="15"/>
        <v>46232.316666666666</v>
      </c>
      <c r="D340" s="95">
        <f t="shared" si="16"/>
        <v>46232</v>
      </c>
      <c r="E340" s="97" t="str">
        <f t="shared" si="17"/>
        <v>Full 🌕 7:36am</v>
      </c>
    </row>
    <row r="341" spans="1:5" x14ac:dyDescent="0.2">
      <c r="A341" s="36" t="s">
        <v>112</v>
      </c>
      <c r="B341" s="94">
        <v>46240.097916666666</v>
      </c>
      <c r="C341" s="94">
        <f t="shared" si="15"/>
        <v>46239.806250000001</v>
      </c>
      <c r="D341" s="95">
        <f t="shared" si="16"/>
        <v>46239</v>
      </c>
      <c r="E341" s="97" t="str">
        <f t="shared" si="17"/>
        <v>🌗 7:21pm</v>
      </c>
    </row>
    <row r="342" spans="1:5" x14ac:dyDescent="0.2">
      <c r="A342" s="36" t="s">
        <v>107</v>
      </c>
      <c r="B342" s="94">
        <v>46246.734027777777</v>
      </c>
      <c r="C342" s="94">
        <f t="shared" si="15"/>
        <v>46246.442361111112</v>
      </c>
      <c r="D342" s="95">
        <f t="shared" si="16"/>
        <v>46246</v>
      </c>
      <c r="E342" s="97" t="str">
        <f t="shared" si="17"/>
        <v>New 🌑 10:37am</v>
      </c>
    </row>
    <row r="343" spans="1:5" x14ac:dyDescent="0.2">
      <c r="A343" s="36" t="s">
        <v>109</v>
      </c>
      <c r="B343" s="94">
        <v>46254.115277777775</v>
      </c>
      <c r="C343" s="94">
        <f t="shared" si="15"/>
        <v>46253.823611111111</v>
      </c>
      <c r="D343" s="95">
        <f t="shared" si="16"/>
        <v>46253</v>
      </c>
      <c r="E343" s="97" t="str">
        <f t="shared" si="17"/>
        <v>🌓 7:46pm</v>
      </c>
    </row>
    <row r="344" spans="1:5" x14ac:dyDescent="0.2">
      <c r="A344" s="36" t="s">
        <v>111</v>
      </c>
      <c r="B344" s="94">
        <v>46262.179166666669</v>
      </c>
      <c r="C344" s="94">
        <f t="shared" si="15"/>
        <v>46261.887500000004</v>
      </c>
      <c r="D344" s="95">
        <f t="shared" si="16"/>
        <v>46261</v>
      </c>
      <c r="E344" s="97" t="str">
        <f t="shared" si="17"/>
        <v>Full 🌕 9:18pm</v>
      </c>
    </row>
    <row r="345" spans="1:5" x14ac:dyDescent="0.2">
      <c r="A345" s="36" t="s">
        <v>112</v>
      </c>
      <c r="B345" s="94">
        <v>46269.32708333333</v>
      </c>
      <c r="C345" s="94">
        <f t="shared" si="15"/>
        <v>46269.035416666666</v>
      </c>
      <c r="D345" s="95">
        <f t="shared" si="16"/>
        <v>46269</v>
      </c>
      <c r="E345" s="97" t="str">
        <f t="shared" si="17"/>
        <v>🌗 12:51am</v>
      </c>
    </row>
    <row r="346" spans="1:5" x14ac:dyDescent="0.2">
      <c r="A346" s="36" t="s">
        <v>107</v>
      </c>
      <c r="B346" s="94">
        <v>46276.143750000003</v>
      </c>
      <c r="C346" s="94">
        <f t="shared" si="15"/>
        <v>46275.852083333339</v>
      </c>
      <c r="D346" s="95">
        <f t="shared" si="16"/>
        <v>46275</v>
      </c>
      <c r="E346" s="97" t="str">
        <f t="shared" si="17"/>
        <v>New 🌑 8:27pm</v>
      </c>
    </row>
    <row r="347" spans="1:5" x14ac:dyDescent="0.2">
      <c r="A347" s="36" t="s">
        <v>109</v>
      </c>
      <c r="B347" s="94">
        <v>46283.863888888889</v>
      </c>
      <c r="C347" s="94">
        <f t="shared" si="15"/>
        <v>46283.572222222225</v>
      </c>
      <c r="D347" s="95">
        <f t="shared" si="16"/>
        <v>46283</v>
      </c>
      <c r="E347" s="97" t="str">
        <f t="shared" si="17"/>
        <v>🌓 1:44pm</v>
      </c>
    </row>
    <row r="348" spans="1:5" x14ac:dyDescent="0.2">
      <c r="A348" s="36" t="s">
        <v>111</v>
      </c>
      <c r="B348" s="94">
        <v>46291.700694444444</v>
      </c>
      <c r="C348" s="94">
        <f t="shared" si="15"/>
        <v>46291.40902777778</v>
      </c>
      <c r="D348" s="95">
        <f t="shared" si="16"/>
        <v>46291</v>
      </c>
      <c r="E348" s="97" t="str">
        <f t="shared" si="17"/>
        <v>Full 🌕 9:49am</v>
      </c>
    </row>
    <row r="349" spans="1:5" x14ac:dyDescent="0.2">
      <c r="A349" s="36" t="s">
        <v>112</v>
      </c>
      <c r="B349" s="94">
        <v>46298.559027777781</v>
      </c>
      <c r="C349" s="94">
        <f t="shared" si="15"/>
        <v>46298.267361111117</v>
      </c>
      <c r="D349" s="95">
        <f t="shared" si="16"/>
        <v>46298</v>
      </c>
      <c r="E349" s="97" t="str">
        <f t="shared" si="17"/>
        <v>🌗 6:25am</v>
      </c>
    </row>
    <row r="350" spans="1:5" x14ac:dyDescent="0.2">
      <c r="A350" s="36" t="s">
        <v>107</v>
      </c>
      <c r="B350" s="94">
        <v>46305.659722222219</v>
      </c>
      <c r="C350" s="94">
        <f t="shared" si="15"/>
        <v>46305.368055555555</v>
      </c>
      <c r="D350" s="95">
        <f t="shared" si="16"/>
        <v>46305</v>
      </c>
      <c r="E350" s="97" t="str">
        <f t="shared" si="17"/>
        <v>New 🌑 8:50am</v>
      </c>
    </row>
    <row r="351" spans="1:5" x14ac:dyDescent="0.2">
      <c r="A351" s="36" t="s">
        <v>109</v>
      </c>
      <c r="B351" s="94">
        <v>46313.675000000003</v>
      </c>
      <c r="C351" s="94">
        <f t="shared" si="15"/>
        <v>46313.383333333339</v>
      </c>
      <c r="D351" s="95">
        <f t="shared" si="16"/>
        <v>46313</v>
      </c>
      <c r="E351" s="97" t="str">
        <f t="shared" si="17"/>
        <v>🌓 9:12am</v>
      </c>
    </row>
    <row r="352" spans="1:5" x14ac:dyDescent="0.2">
      <c r="A352" s="36" t="s">
        <v>111</v>
      </c>
      <c r="B352" s="94">
        <v>46321.175000000003</v>
      </c>
      <c r="C352" s="94">
        <f t="shared" si="15"/>
        <v>46320.883333333339</v>
      </c>
      <c r="D352" s="95">
        <f t="shared" si="16"/>
        <v>46320</v>
      </c>
      <c r="E352" s="97" t="str">
        <f t="shared" si="17"/>
        <v>Full 🌕 9:12pm</v>
      </c>
    </row>
    <row r="353" spans="1:5" x14ac:dyDescent="0.2">
      <c r="A353" s="36" t="s">
        <v>112</v>
      </c>
      <c r="B353" s="94">
        <v>46327.852777777778</v>
      </c>
      <c r="C353" s="94">
        <f t="shared" si="15"/>
        <v>46327.561111111114</v>
      </c>
      <c r="D353" s="95">
        <f t="shared" si="16"/>
        <v>46327</v>
      </c>
      <c r="E353" s="97" t="str">
        <f t="shared" si="17"/>
        <v>🌗 1:28pm</v>
      </c>
    </row>
    <row r="354" spans="1:5" x14ac:dyDescent="0.2">
      <c r="A354" s="36" t="s">
        <v>107</v>
      </c>
      <c r="B354" s="94">
        <v>46335.293055555558</v>
      </c>
      <c r="C354" s="94">
        <f t="shared" si="15"/>
        <v>46335.001388888893</v>
      </c>
      <c r="D354" s="95">
        <f t="shared" si="16"/>
        <v>46335</v>
      </c>
      <c r="E354" s="97" t="str">
        <f t="shared" si="17"/>
        <v>New 🌑 12:02am</v>
      </c>
    </row>
    <row r="355" spans="1:5" x14ac:dyDescent="0.2">
      <c r="A355" s="36" t="s">
        <v>109</v>
      </c>
      <c r="B355" s="94">
        <v>46343.491666666669</v>
      </c>
      <c r="C355" s="94">
        <f t="shared" si="15"/>
        <v>46343.200000000004</v>
      </c>
      <c r="D355" s="95">
        <f t="shared" si="16"/>
        <v>46343</v>
      </c>
      <c r="E355" s="97" t="str">
        <f t="shared" si="17"/>
        <v>🌓 4:48am</v>
      </c>
    </row>
    <row r="356" spans="1:5" x14ac:dyDescent="0.2">
      <c r="A356" s="36" t="s">
        <v>111</v>
      </c>
      <c r="B356" s="94">
        <v>46350.620138888888</v>
      </c>
      <c r="C356" s="94">
        <f t="shared" si="15"/>
        <v>46350.328472222223</v>
      </c>
      <c r="D356" s="95">
        <f t="shared" si="16"/>
        <v>46350</v>
      </c>
      <c r="E356" s="97" t="str">
        <f t="shared" si="17"/>
        <v>Full 🌕 7:53am</v>
      </c>
    </row>
    <row r="357" spans="1:5" x14ac:dyDescent="0.2">
      <c r="A357" s="36" t="s">
        <v>112</v>
      </c>
      <c r="B357" s="94">
        <v>46357.255555555559</v>
      </c>
      <c r="C357" s="94">
        <f t="shared" si="15"/>
        <v>46356.963888888895</v>
      </c>
      <c r="D357" s="95">
        <f t="shared" si="16"/>
        <v>46356</v>
      </c>
      <c r="E357" s="97" t="str">
        <f t="shared" si="17"/>
        <v>🌗 11:08pm</v>
      </c>
    </row>
    <row r="358" spans="1:5" x14ac:dyDescent="0.2">
      <c r="A358" s="36" t="s">
        <v>107</v>
      </c>
      <c r="B358" s="94">
        <v>46365.036111111112</v>
      </c>
      <c r="C358" s="94">
        <f t="shared" si="15"/>
        <v>46364.744444444448</v>
      </c>
      <c r="D358" s="95">
        <f t="shared" si="16"/>
        <v>46364</v>
      </c>
      <c r="E358" s="97" t="str">
        <f t="shared" si="17"/>
        <v>New 🌑 5:52pm</v>
      </c>
    </row>
    <row r="359" spans="1:5" x14ac:dyDescent="0.2">
      <c r="A359" s="36" t="s">
        <v>109</v>
      </c>
      <c r="B359" s="94">
        <v>46373.237500000003</v>
      </c>
      <c r="C359" s="94">
        <f t="shared" si="15"/>
        <v>46372.945833333339</v>
      </c>
      <c r="D359" s="95">
        <f t="shared" si="16"/>
        <v>46372</v>
      </c>
      <c r="E359" s="97" t="str">
        <f t="shared" si="17"/>
        <v>🌓 10:42pm</v>
      </c>
    </row>
    <row r="360" spans="1:5" x14ac:dyDescent="0.2">
      <c r="A360" s="36" t="s">
        <v>111</v>
      </c>
      <c r="B360" s="94">
        <v>46380.061111111114</v>
      </c>
      <c r="C360" s="94">
        <f t="shared" si="15"/>
        <v>46379.76944444445</v>
      </c>
      <c r="D360" s="95">
        <f t="shared" si="16"/>
        <v>46379</v>
      </c>
      <c r="E360" s="97" t="str">
        <f t="shared" si="17"/>
        <v>Full 🌕 6:28pm</v>
      </c>
    </row>
    <row r="361" spans="1:5" x14ac:dyDescent="0.2">
      <c r="A361" s="36" t="s">
        <v>112</v>
      </c>
      <c r="B361" s="94">
        <v>46386.790972222225</v>
      </c>
      <c r="C361" s="94">
        <f t="shared" si="15"/>
        <v>46386.499305555561</v>
      </c>
      <c r="D361" s="95">
        <f t="shared" si="16"/>
        <v>46386</v>
      </c>
      <c r="E361" s="97" t="str">
        <f t="shared" si="17"/>
        <v>🌗 11:59am</v>
      </c>
    </row>
    <row r="362" spans="1:5" x14ac:dyDescent="0.2">
      <c r="A362" s="36" t="s">
        <v>107</v>
      </c>
      <c r="B362" s="94">
        <v>46394.85</v>
      </c>
      <c r="C362" s="94">
        <f t="shared" si="15"/>
        <v>46394.558333333334</v>
      </c>
      <c r="D362" s="95">
        <f t="shared" si="16"/>
        <v>46394</v>
      </c>
      <c r="E362" s="97" t="str">
        <f t="shared" si="17"/>
        <v>New 🌑 1:24pm</v>
      </c>
    </row>
    <row r="363" spans="1:5" x14ac:dyDescent="0.2">
      <c r="A363" s="36" t="s">
        <v>109</v>
      </c>
      <c r="B363" s="94">
        <v>46402.856944444444</v>
      </c>
      <c r="C363" s="94">
        <f t="shared" si="15"/>
        <v>46402.56527777778</v>
      </c>
      <c r="D363" s="95">
        <f t="shared" si="16"/>
        <v>46402</v>
      </c>
      <c r="E363" s="97" t="str">
        <f t="shared" si="17"/>
        <v>🌓 1:34pm</v>
      </c>
    </row>
    <row r="364" spans="1:5" x14ac:dyDescent="0.2">
      <c r="A364" s="36" t="s">
        <v>111</v>
      </c>
      <c r="B364" s="94">
        <v>46409.511805555558</v>
      </c>
      <c r="C364" s="94">
        <f t="shared" si="15"/>
        <v>46409.220138888893</v>
      </c>
      <c r="D364" s="95">
        <f t="shared" si="16"/>
        <v>46409</v>
      </c>
      <c r="E364" s="97" t="str">
        <f t="shared" si="17"/>
        <v>Full 🌕 5:17am</v>
      </c>
    </row>
    <row r="365" spans="1:5" x14ac:dyDescent="0.2">
      <c r="A365" s="36" t="s">
        <v>112</v>
      </c>
      <c r="B365" s="94">
        <v>46416.454861111109</v>
      </c>
      <c r="C365" s="94">
        <f t="shared" si="15"/>
        <v>46416.163194444445</v>
      </c>
      <c r="D365" s="95">
        <f t="shared" si="16"/>
        <v>46416</v>
      </c>
      <c r="E365" s="97" t="str">
        <f t="shared" si="17"/>
        <v>🌗 3:55am</v>
      </c>
    </row>
    <row r="366" spans="1:5" x14ac:dyDescent="0.2">
      <c r="A366" s="36" t="s">
        <v>107</v>
      </c>
      <c r="B366" s="94">
        <v>46424.663888888892</v>
      </c>
      <c r="C366" s="94">
        <f t="shared" si="15"/>
        <v>46424.372222222228</v>
      </c>
      <c r="D366" s="95">
        <f t="shared" si="16"/>
        <v>46424</v>
      </c>
      <c r="E366" s="97" t="str">
        <f t="shared" si="17"/>
        <v>New 🌑 8:56am</v>
      </c>
    </row>
    <row r="367" spans="1:5" x14ac:dyDescent="0.2">
      <c r="A367" s="36" t="s">
        <v>109</v>
      </c>
      <c r="B367" s="94">
        <v>46432.331944444442</v>
      </c>
      <c r="C367" s="94">
        <f t="shared" si="15"/>
        <v>46432.040277777778</v>
      </c>
      <c r="D367" s="95">
        <f t="shared" si="16"/>
        <v>46432</v>
      </c>
      <c r="E367" s="97" t="str">
        <f t="shared" si="17"/>
        <v>🌓 12:58am</v>
      </c>
    </row>
    <row r="368" spans="1:5" x14ac:dyDescent="0.2">
      <c r="A368" s="36" t="s">
        <v>111</v>
      </c>
      <c r="B368" s="94">
        <v>46438.974305555559</v>
      </c>
      <c r="C368" s="94">
        <f t="shared" si="15"/>
        <v>46438.682638888895</v>
      </c>
      <c r="D368" s="95">
        <f t="shared" si="16"/>
        <v>46438</v>
      </c>
      <c r="E368" s="97" t="str">
        <f t="shared" si="17"/>
        <v>Full 🌕 4:23pm</v>
      </c>
    </row>
    <row r="369" spans="1:5" x14ac:dyDescent="0.2">
      <c r="A369" s="36" t="s">
        <v>112</v>
      </c>
      <c r="B369" s="94">
        <v>46446.219444444447</v>
      </c>
      <c r="C369" s="94">
        <f t="shared" si="15"/>
        <v>46445.927777777782</v>
      </c>
      <c r="D369" s="95">
        <f t="shared" si="16"/>
        <v>46445</v>
      </c>
      <c r="E369" s="97" t="str">
        <f t="shared" si="17"/>
        <v>🌗 10:16pm</v>
      </c>
    </row>
    <row r="370" spans="1:5" x14ac:dyDescent="0.2">
      <c r="A370" s="36" t="s">
        <v>107</v>
      </c>
      <c r="B370" s="94">
        <v>46454.395138888889</v>
      </c>
      <c r="C370" s="94">
        <f t="shared" si="15"/>
        <v>46454.103472222225</v>
      </c>
      <c r="D370" s="95">
        <f t="shared" si="16"/>
        <v>46454</v>
      </c>
      <c r="E370" s="97" t="str">
        <f t="shared" si="17"/>
        <v>New 🌑 2:29am</v>
      </c>
    </row>
    <row r="371" spans="1:5" x14ac:dyDescent="0.2">
      <c r="A371" s="36" t="s">
        <v>109</v>
      </c>
      <c r="B371" s="94">
        <v>46461.684027777781</v>
      </c>
      <c r="C371" s="94">
        <f t="shared" si="15"/>
        <v>46461.392361111117</v>
      </c>
      <c r="D371" s="95">
        <f t="shared" si="16"/>
        <v>46461</v>
      </c>
      <c r="E371" s="97" t="str">
        <f t="shared" si="17"/>
        <v>🌓 9:25am</v>
      </c>
    </row>
    <row r="372" spans="1:5" x14ac:dyDescent="0.2">
      <c r="A372" s="36" t="s">
        <v>111</v>
      </c>
      <c r="B372" s="94">
        <v>46468.447222222225</v>
      </c>
      <c r="C372" s="94">
        <f t="shared" si="15"/>
        <v>46468.155555555561</v>
      </c>
      <c r="D372" s="95">
        <f t="shared" si="16"/>
        <v>46468</v>
      </c>
      <c r="E372" s="97" t="str">
        <f t="shared" si="17"/>
        <v>Full 🌕 3:44am</v>
      </c>
    </row>
    <row r="373" spans="1:5" x14ac:dyDescent="0.2">
      <c r="A373" s="36" t="s">
        <v>112</v>
      </c>
      <c r="B373" s="94">
        <v>46476.037499999999</v>
      </c>
      <c r="C373" s="94">
        <f t="shared" si="15"/>
        <v>46475.745833333334</v>
      </c>
      <c r="D373" s="95">
        <f t="shared" si="16"/>
        <v>46475</v>
      </c>
      <c r="E373" s="97" t="str">
        <f t="shared" si="17"/>
        <v>🌗 5:54pm</v>
      </c>
    </row>
    <row r="374" spans="1:5" x14ac:dyDescent="0.2">
      <c r="A374" s="36" t="s">
        <v>107</v>
      </c>
      <c r="B374" s="94">
        <v>46483.993750000001</v>
      </c>
      <c r="C374" s="94">
        <f t="shared" si="15"/>
        <v>46483.702083333337</v>
      </c>
      <c r="D374" s="95">
        <f t="shared" si="16"/>
        <v>46483</v>
      </c>
      <c r="E374" s="97" t="str">
        <f t="shared" si="17"/>
        <v>New 🌑 4:51pm</v>
      </c>
    </row>
    <row r="375" spans="1:5" x14ac:dyDescent="0.2">
      <c r="A375" s="36" t="s">
        <v>109</v>
      </c>
      <c r="B375" s="94">
        <v>46490.955555555556</v>
      </c>
      <c r="C375" s="94">
        <f t="shared" si="15"/>
        <v>46490.663888888892</v>
      </c>
      <c r="D375" s="95">
        <f t="shared" si="16"/>
        <v>46490</v>
      </c>
      <c r="E375" s="97" t="str">
        <f t="shared" si="17"/>
        <v>🌓 3:56pm</v>
      </c>
    </row>
    <row r="376" spans="1:5" x14ac:dyDescent="0.2">
      <c r="A376" s="36" t="s">
        <v>111</v>
      </c>
      <c r="B376" s="94">
        <v>46497.935416666667</v>
      </c>
      <c r="C376" s="94">
        <f t="shared" si="15"/>
        <v>46497.643750000003</v>
      </c>
      <c r="D376" s="95">
        <f t="shared" si="16"/>
        <v>46497</v>
      </c>
      <c r="E376" s="97" t="str">
        <f t="shared" si="17"/>
        <v>Full 🌕 3:27pm</v>
      </c>
    </row>
    <row r="377" spans="1:5" x14ac:dyDescent="0.2">
      <c r="A377" s="36" t="s">
        <v>112</v>
      </c>
      <c r="B377" s="94">
        <v>46505.845833333333</v>
      </c>
      <c r="C377" s="94">
        <f t="shared" si="15"/>
        <v>46505.554166666669</v>
      </c>
      <c r="D377" s="95">
        <f t="shared" si="16"/>
        <v>46505</v>
      </c>
      <c r="E377" s="97" t="str">
        <f t="shared" si="17"/>
        <v>🌗 1:18pm</v>
      </c>
    </row>
    <row r="378" spans="1:5" x14ac:dyDescent="0.2">
      <c r="A378" s="36" t="s">
        <v>107</v>
      </c>
      <c r="B378" s="94">
        <v>46513.456944444442</v>
      </c>
      <c r="C378" s="94">
        <f t="shared" si="15"/>
        <v>46513.165277777778</v>
      </c>
      <c r="D378" s="95">
        <f t="shared" si="16"/>
        <v>46513</v>
      </c>
      <c r="E378" s="97" t="str">
        <f t="shared" si="17"/>
        <v>New 🌑 3:58am</v>
      </c>
    </row>
    <row r="379" spans="1:5" x14ac:dyDescent="0.2">
      <c r="A379" s="36" t="s">
        <v>109</v>
      </c>
      <c r="B379" s="94">
        <v>46520.197222222225</v>
      </c>
      <c r="C379" s="94">
        <f t="shared" si="15"/>
        <v>46519.905555555561</v>
      </c>
      <c r="D379" s="95">
        <f t="shared" si="16"/>
        <v>46519</v>
      </c>
      <c r="E379" s="97" t="str">
        <f t="shared" si="17"/>
        <v>🌓 9:44pm</v>
      </c>
    </row>
    <row r="380" spans="1:5" x14ac:dyDescent="0.2">
      <c r="A380" s="36" t="s">
        <v>111</v>
      </c>
      <c r="B380" s="94">
        <v>46527.457638888889</v>
      </c>
      <c r="C380" s="94">
        <f t="shared" ref="C380:C443" si="18">B380+$C$9/24</f>
        <v>46527.165972222225</v>
      </c>
      <c r="D380" s="95">
        <f t="shared" ref="D380:D443" si="19">INT(C380)</f>
        <v>46527</v>
      </c>
      <c r="E380" s="97" t="str">
        <f t="shared" ref="E380:E443" si="20">INDEX($B$8:$B$11,MATCH(A380,$A$8:$A$11,0))&amp;" "&amp;LOWER(SUBSTITUTE(TEXT(C380,"h:mm AM/PM")," ",""))</f>
        <v>Full 🌕 3:59am</v>
      </c>
    </row>
    <row r="381" spans="1:5" x14ac:dyDescent="0.2">
      <c r="A381" s="36" t="s">
        <v>112</v>
      </c>
      <c r="B381" s="94">
        <v>46535.581944444442</v>
      </c>
      <c r="C381" s="94">
        <f t="shared" si="18"/>
        <v>46535.290277777778</v>
      </c>
      <c r="D381" s="95">
        <f t="shared" si="19"/>
        <v>46535</v>
      </c>
      <c r="E381" s="97" t="str">
        <f t="shared" si="20"/>
        <v>🌗 6:58am</v>
      </c>
    </row>
    <row r="382" spans="1:5" x14ac:dyDescent="0.2">
      <c r="A382" s="36" t="s">
        <v>107</v>
      </c>
      <c r="B382" s="94">
        <v>46542.819444444445</v>
      </c>
      <c r="C382" s="94">
        <f t="shared" si="18"/>
        <v>46542.527777777781</v>
      </c>
      <c r="D382" s="95">
        <f t="shared" si="19"/>
        <v>46542</v>
      </c>
      <c r="E382" s="97" t="str">
        <f t="shared" si="20"/>
        <v>New 🌑 12:40pm</v>
      </c>
    </row>
    <row r="383" spans="1:5" x14ac:dyDescent="0.2">
      <c r="A383" s="36" t="s">
        <v>109</v>
      </c>
      <c r="B383" s="94">
        <v>46549.455555555556</v>
      </c>
      <c r="C383" s="94">
        <f t="shared" si="18"/>
        <v>46549.163888888892</v>
      </c>
      <c r="D383" s="95">
        <f t="shared" si="19"/>
        <v>46549</v>
      </c>
      <c r="E383" s="97" t="str">
        <f t="shared" si="20"/>
        <v>🌓 3:56am</v>
      </c>
    </row>
    <row r="384" spans="1:5" x14ac:dyDescent="0.2">
      <c r="A384" s="36" t="s">
        <v>111</v>
      </c>
      <c r="B384" s="94">
        <v>46557.030555555553</v>
      </c>
      <c r="C384" s="94">
        <f t="shared" si="18"/>
        <v>46556.738888888889</v>
      </c>
      <c r="D384" s="95">
        <f t="shared" si="19"/>
        <v>46556</v>
      </c>
      <c r="E384" s="97" t="str">
        <f t="shared" si="20"/>
        <v>Full 🌕 5:44pm</v>
      </c>
    </row>
    <row r="385" spans="1:5" x14ac:dyDescent="0.2">
      <c r="A385" s="36" t="s">
        <v>112</v>
      </c>
      <c r="B385" s="94">
        <v>46565.20416666667</v>
      </c>
      <c r="C385" s="94">
        <f t="shared" si="18"/>
        <v>46564.912500000006</v>
      </c>
      <c r="D385" s="95">
        <f t="shared" si="19"/>
        <v>46564</v>
      </c>
      <c r="E385" s="97" t="str">
        <f t="shared" si="20"/>
        <v>🌗 9:54pm</v>
      </c>
    </row>
    <row r="386" spans="1:5" x14ac:dyDescent="0.2">
      <c r="A386" s="36" t="s">
        <v>107</v>
      </c>
      <c r="B386" s="94">
        <v>46572.126388888886</v>
      </c>
      <c r="C386" s="94">
        <f t="shared" si="18"/>
        <v>46571.834722222222</v>
      </c>
      <c r="D386" s="95">
        <f t="shared" si="19"/>
        <v>46571</v>
      </c>
      <c r="E386" s="97" t="str">
        <f t="shared" si="20"/>
        <v>New 🌑 8:02pm</v>
      </c>
    </row>
    <row r="387" spans="1:5" x14ac:dyDescent="0.2">
      <c r="A387" s="36" t="s">
        <v>109</v>
      </c>
      <c r="B387" s="94">
        <v>46578.777083333334</v>
      </c>
      <c r="C387" s="94">
        <f t="shared" si="18"/>
        <v>46578.48541666667</v>
      </c>
      <c r="D387" s="95">
        <f t="shared" si="19"/>
        <v>46578</v>
      </c>
      <c r="E387" s="97" t="str">
        <f t="shared" si="20"/>
        <v>🌓 11:39am</v>
      </c>
    </row>
    <row r="388" spans="1:5" x14ac:dyDescent="0.2">
      <c r="A388" s="36" t="s">
        <v>111</v>
      </c>
      <c r="B388" s="94">
        <v>46586.65625</v>
      </c>
      <c r="C388" s="94">
        <f t="shared" si="18"/>
        <v>46586.364583333336</v>
      </c>
      <c r="D388" s="95">
        <f t="shared" si="19"/>
        <v>46586</v>
      </c>
      <c r="E388" s="97" t="str">
        <f t="shared" si="20"/>
        <v>Full 🌕 8:45am</v>
      </c>
    </row>
    <row r="389" spans="1:5" x14ac:dyDescent="0.2">
      <c r="A389" s="36" t="s">
        <v>112</v>
      </c>
      <c r="B389" s="94">
        <v>46594.704861111109</v>
      </c>
      <c r="C389" s="94">
        <f t="shared" si="18"/>
        <v>46594.413194444445</v>
      </c>
      <c r="D389" s="95">
        <f t="shared" si="19"/>
        <v>46594</v>
      </c>
      <c r="E389" s="97" t="str">
        <f t="shared" si="20"/>
        <v>🌗 9:55am</v>
      </c>
    </row>
    <row r="390" spans="1:5" x14ac:dyDescent="0.2">
      <c r="A390" s="36" t="s">
        <v>107</v>
      </c>
      <c r="B390" s="94">
        <v>46601.420138888891</v>
      </c>
      <c r="C390" s="94">
        <f t="shared" si="18"/>
        <v>46601.128472222226</v>
      </c>
      <c r="D390" s="95">
        <f t="shared" si="19"/>
        <v>46601</v>
      </c>
      <c r="E390" s="97" t="str">
        <f t="shared" si="20"/>
        <v>New 🌑 3:05am</v>
      </c>
    </row>
    <row r="391" spans="1:5" x14ac:dyDescent="0.2">
      <c r="A391" s="36" t="s">
        <v>109</v>
      </c>
      <c r="B391" s="94">
        <v>46608.20416666667</v>
      </c>
      <c r="C391" s="94">
        <f t="shared" si="18"/>
        <v>46607.912500000006</v>
      </c>
      <c r="D391" s="95">
        <f t="shared" si="19"/>
        <v>46607</v>
      </c>
      <c r="E391" s="97" t="str">
        <f t="shared" si="20"/>
        <v>🌓 9:54pm</v>
      </c>
    </row>
    <row r="392" spans="1:5" x14ac:dyDescent="0.2">
      <c r="A392" s="36" t="s">
        <v>111</v>
      </c>
      <c r="B392" s="94">
        <v>46616.311805555553</v>
      </c>
      <c r="C392" s="94">
        <f t="shared" si="18"/>
        <v>46616.020138888889</v>
      </c>
      <c r="D392" s="95">
        <f t="shared" si="19"/>
        <v>46616</v>
      </c>
      <c r="E392" s="97" t="str">
        <f t="shared" si="20"/>
        <v>Full 🌕 12:29am</v>
      </c>
    </row>
    <row r="393" spans="1:5" x14ac:dyDescent="0.2">
      <c r="A393" s="36" t="s">
        <v>112</v>
      </c>
      <c r="B393" s="94">
        <v>46624.102083333331</v>
      </c>
      <c r="C393" s="94">
        <f t="shared" si="18"/>
        <v>46623.810416666667</v>
      </c>
      <c r="D393" s="95">
        <f t="shared" si="19"/>
        <v>46623</v>
      </c>
      <c r="E393" s="97" t="str">
        <f t="shared" si="20"/>
        <v>🌗 7:27pm</v>
      </c>
    </row>
    <row r="394" spans="1:5" x14ac:dyDescent="0.2">
      <c r="A394" s="36" t="s">
        <v>107</v>
      </c>
      <c r="B394" s="94">
        <v>46630.736805555556</v>
      </c>
      <c r="C394" s="94">
        <f t="shared" si="18"/>
        <v>46630.445138888892</v>
      </c>
      <c r="D394" s="95">
        <f t="shared" si="19"/>
        <v>46630</v>
      </c>
      <c r="E394" s="97" t="str">
        <f t="shared" si="20"/>
        <v>New 🌑 10:41am</v>
      </c>
    </row>
    <row r="395" spans="1:5" x14ac:dyDescent="0.2">
      <c r="A395" s="36" t="s">
        <v>109</v>
      </c>
      <c r="B395" s="94">
        <v>46637.771527777775</v>
      </c>
      <c r="C395" s="94">
        <f t="shared" si="18"/>
        <v>46637.479861111111</v>
      </c>
      <c r="D395" s="95">
        <f t="shared" si="19"/>
        <v>46637</v>
      </c>
      <c r="E395" s="97" t="str">
        <f t="shared" si="20"/>
        <v>🌓 11:31am</v>
      </c>
    </row>
    <row r="396" spans="1:5" x14ac:dyDescent="0.2">
      <c r="A396" s="36" t="s">
        <v>111</v>
      </c>
      <c r="B396" s="94">
        <v>46645.960416666669</v>
      </c>
      <c r="C396" s="94">
        <f t="shared" si="18"/>
        <v>46645.668750000004</v>
      </c>
      <c r="D396" s="95">
        <f t="shared" si="19"/>
        <v>46645</v>
      </c>
      <c r="E396" s="97" t="str">
        <f t="shared" si="20"/>
        <v>Full 🌕 4:03pm</v>
      </c>
    </row>
    <row r="397" spans="1:5" x14ac:dyDescent="0.2">
      <c r="A397" s="36" t="s">
        <v>112</v>
      </c>
      <c r="B397" s="94">
        <v>46653.430555555555</v>
      </c>
      <c r="C397" s="94">
        <f t="shared" si="18"/>
        <v>46653.138888888891</v>
      </c>
      <c r="D397" s="95">
        <f t="shared" si="19"/>
        <v>46653</v>
      </c>
      <c r="E397" s="97" t="str">
        <f t="shared" si="20"/>
        <v>🌗 3:20am</v>
      </c>
    </row>
    <row r="398" spans="1:5" x14ac:dyDescent="0.2">
      <c r="A398" s="36" t="s">
        <v>107</v>
      </c>
      <c r="B398" s="94">
        <v>46660.10833333333</v>
      </c>
      <c r="C398" s="94">
        <f t="shared" si="18"/>
        <v>46659.816666666666</v>
      </c>
      <c r="D398" s="95">
        <f t="shared" si="19"/>
        <v>46659</v>
      </c>
      <c r="E398" s="97" t="str">
        <f t="shared" si="20"/>
        <v>New 🌑 7:36pm</v>
      </c>
    </row>
    <row r="399" spans="1:5" x14ac:dyDescent="0.2">
      <c r="A399" s="36" t="s">
        <v>109</v>
      </c>
      <c r="B399" s="94">
        <v>46667.490972222222</v>
      </c>
      <c r="C399" s="94">
        <f t="shared" si="18"/>
        <v>46667.199305555558</v>
      </c>
      <c r="D399" s="95">
        <f t="shared" si="19"/>
        <v>46667</v>
      </c>
      <c r="E399" s="97" t="str">
        <f t="shared" si="20"/>
        <v>🌓 4:47am</v>
      </c>
    </row>
    <row r="400" spans="1:5" x14ac:dyDescent="0.2">
      <c r="A400" s="36" t="s">
        <v>111</v>
      </c>
      <c r="B400" s="94">
        <v>46675.574305555558</v>
      </c>
      <c r="C400" s="94">
        <f t="shared" si="18"/>
        <v>46675.282638888893</v>
      </c>
      <c r="D400" s="95">
        <f t="shared" si="19"/>
        <v>46675</v>
      </c>
      <c r="E400" s="97" t="str">
        <f t="shared" si="20"/>
        <v>Full 🌕 6:47am</v>
      </c>
    </row>
    <row r="401" spans="1:5" x14ac:dyDescent="0.2">
      <c r="A401" s="36" t="s">
        <v>112</v>
      </c>
      <c r="B401" s="94">
        <v>46682.728472222225</v>
      </c>
      <c r="C401" s="94">
        <f t="shared" si="18"/>
        <v>46682.436805555561</v>
      </c>
      <c r="D401" s="95">
        <f t="shared" si="19"/>
        <v>46682</v>
      </c>
      <c r="E401" s="97" t="str">
        <f t="shared" si="20"/>
        <v>🌗 10:29am</v>
      </c>
    </row>
    <row r="402" spans="1:5" x14ac:dyDescent="0.2">
      <c r="A402" s="36" t="s">
        <v>107</v>
      </c>
      <c r="B402" s="94">
        <v>46689.566666666666</v>
      </c>
      <c r="C402" s="94">
        <f t="shared" si="18"/>
        <v>46689.275000000001</v>
      </c>
      <c r="D402" s="95">
        <f t="shared" si="19"/>
        <v>46689</v>
      </c>
      <c r="E402" s="97" t="str">
        <f t="shared" si="20"/>
        <v>New 🌑 6:36am</v>
      </c>
    </row>
    <row r="403" spans="1:5" x14ac:dyDescent="0.2">
      <c r="A403" s="36" t="s">
        <v>109</v>
      </c>
      <c r="B403" s="94">
        <v>46697.333333333336</v>
      </c>
      <c r="C403" s="94">
        <f t="shared" si="18"/>
        <v>46697.041666666672</v>
      </c>
      <c r="D403" s="95">
        <f t="shared" si="19"/>
        <v>46697</v>
      </c>
      <c r="E403" s="97" t="str">
        <f t="shared" si="20"/>
        <v>🌓 1:00am</v>
      </c>
    </row>
    <row r="404" spans="1:5" x14ac:dyDescent="0.2">
      <c r="A404" s="36" t="s">
        <v>111</v>
      </c>
      <c r="B404" s="94">
        <v>46705.143055555556</v>
      </c>
      <c r="C404" s="94">
        <f t="shared" si="18"/>
        <v>46704.851388888892</v>
      </c>
      <c r="D404" s="95">
        <f t="shared" si="19"/>
        <v>46704</v>
      </c>
      <c r="E404" s="97" t="str">
        <f t="shared" si="20"/>
        <v>Full 🌕 8:26pm</v>
      </c>
    </row>
    <row r="405" spans="1:5" x14ac:dyDescent="0.2">
      <c r="A405" s="36" t="s">
        <v>112</v>
      </c>
      <c r="B405" s="94">
        <v>46712.033333333333</v>
      </c>
      <c r="C405" s="94">
        <f t="shared" si="18"/>
        <v>46711.741666666669</v>
      </c>
      <c r="D405" s="95">
        <f t="shared" si="19"/>
        <v>46711</v>
      </c>
      <c r="E405" s="97" t="str">
        <f t="shared" si="20"/>
        <v>🌗 5:48pm</v>
      </c>
    </row>
    <row r="406" spans="1:5" x14ac:dyDescent="0.2">
      <c r="A406" s="36" t="s">
        <v>107</v>
      </c>
      <c r="B406" s="94">
        <v>46719.14166666667</v>
      </c>
      <c r="C406" s="94">
        <f t="shared" si="18"/>
        <v>46718.850000000006</v>
      </c>
      <c r="D406" s="95">
        <f t="shared" si="19"/>
        <v>46718</v>
      </c>
      <c r="E406" s="97" t="str">
        <f t="shared" si="20"/>
        <v>New 🌑 8:24pm</v>
      </c>
    </row>
    <row r="407" spans="1:5" x14ac:dyDescent="0.2">
      <c r="A407" s="36" t="s">
        <v>109</v>
      </c>
      <c r="B407" s="94">
        <v>46727.223611111112</v>
      </c>
      <c r="C407" s="94">
        <f t="shared" si="18"/>
        <v>46726.931944444448</v>
      </c>
      <c r="D407" s="95">
        <f t="shared" si="19"/>
        <v>46726</v>
      </c>
      <c r="E407" s="97" t="str">
        <f t="shared" si="20"/>
        <v>🌓 10:22pm</v>
      </c>
    </row>
    <row r="408" spans="1:5" x14ac:dyDescent="0.2">
      <c r="A408" s="36" t="s">
        <v>111</v>
      </c>
      <c r="B408" s="94">
        <v>46734.67291666667</v>
      </c>
      <c r="C408" s="94">
        <f t="shared" si="18"/>
        <v>46734.381250000006</v>
      </c>
      <c r="D408" s="95">
        <f t="shared" si="19"/>
        <v>46734</v>
      </c>
      <c r="E408" s="97" t="str">
        <f t="shared" si="20"/>
        <v>Full 🌕 9:09am</v>
      </c>
    </row>
    <row r="409" spans="1:5" x14ac:dyDescent="0.2">
      <c r="A409" s="36" t="s">
        <v>112</v>
      </c>
      <c r="B409" s="94">
        <v>46741.382638888892</v>
      </c>
      <c r="C409" s="94">
        <f t="shared" si="18"/>
        <v>46741.090972222228</v>
      </c>
      <c r="D409" s="95">
        <f t="shared" si="19"/>
        <v>46741</v>
      </c>
      <c r="E409" s="97" t="str">
        <f t="shared" si="20"/>
        <v>🌗 2:11am</v>
      </c>
    </row>
    <row r="410" spans="1:5" x14ac:dyDescent="0.2">
      <c r="A410" s="36" t="s">
        <v>107</v>
      </c>
      <c r="B410" s="94">
        <v>46748.841666666667</v>
      </c>
      <c r="C410" s="94">
        <f t="shared" si="18"/>
        <v>46748.55</v>
      </c>
      <c r="D410" s="95">
        <f t="shared" si="19"/>
        <v>46748</v>
      </c>
      <c r="E410" s="97" t="str">
        <f t="shared" si="20"/>
        <v>New 🌑 1:12pm</v>
      </c>
    </row>
    <row r="411" spans="1:5" x14ac:dyDescent="0.2">
      <c r="A411" s="36" t="s">
        <v>109</v>
      </c>
      <c r="B411" s="94">
        <v>46757.069444444445</v>
      </c>
      <c r="C411" s="94">
        <f t="shared" si="18"/>
        <v>46756.777777777781</v>
      </c>
      <c r="D411" s="95">
        <f t="shared" si="19"/>
        <v>46756</v>
      </c>
      <c r="E411" s="97" t="str">
        <f t="shared" si="20"/>
        <v>🌓 6:40pm</v>
      </c>
    </row>
    <row r="412" spans="1:5" x14ac:dyDescent="0.2">
      <c r="A412" s="36" t="s">
        <v>111</v>
      </c>
      <c r="B412" s="94">
        <v>46764.168749999997</v>
      </c>
      <c r="C412" s="94">
        <f t="shared" si="18"/>
        <v>46763.877083333333</v>
      </c>
      <c r="D412" s="95">
        <f t="shared" si="19"/>
        <v>46763</v>
      </c>
      <c r="E412" s="97" t="str">
        <f t="shared" si="20"/>
        <v>Full 🌕 9:03pm</v>
      </c>
    </row>
    <row r="413" spans="1:5" x14ac:dyDescent="0.2">
      <c r="A413" s="36" t="s">
        <v>112</v>
      </c>
      <c r="B413" s="94">
        <v>46770.80972222222</v>
      </c>
      <c r="C413" s="94">
        <f t="shared" si="18"/>
        <v>46770.518055555556</v>
      </c>
      <c r="D413" s="95">
        <f t="shared" si="19"/>
        <v>46770</v>
      </c>
      <c r="E413" s="97" t="str">
        <f t="shared" si="20"/>
        <v>🌗 12:26pm</v>
      </c>
    </row>
    <row r="414" spans="1:5" x14ac:dyDescent="0.2">
      <c r="A414" s="36" t="s">
        <v>107</v>
      </c>
      <c r="B414" s="94">
        <v>46778.633333333331</v>
      </c>
      <c r="C414" s="94">
        <f t="shared" si="18"/>
        <v>46778.341666666667</v>
      </c>
      <c r="D414" s="95">
        <f t="shared" si="19"/>
        <v>46778</v>
      </c>
      <c r="E414" s="97" t="str">
        <f t="shared" si="20"/>
        <v>New 🌑 8:12am</v>
      </c>
    </row>
    <row r="415" spans="1:5" x14ac:dyDescent="0.2">
      <c r="A415" s="36" t="s">
        <v>109</v>
      </c>
      <c r="B415" s="94">
        <v>46786.798611111109</v>
      </c>
      <c r="C415" s="94">
        <f t="shared" si="18"/>
        <v>46786.506944444445</v>
      </c>
      <c r="D415" s="95">
        <f t="shared" si="19"/>
        <v>46786</v>
      </c>
      <c r="E415" s="97" t="str">
        <f t="shared" si="20"/>
        <v>🌓 12:10pm</v>
      </c>
    </row>
    <row r="416" spans="1:5" x14ac:dyDescent="0.2">
      <c r="A416" s="36" t="s">
        <v>111</v>
      </c>
      <c r="B416" s="94">
        <v>46793.62777777778</v>
      </c>
      <c r="C416" s="94">
        <f t="shared" si="18"/>
        <v>46793.336111111115</v>
      </c>
      <c r="D416" s="95">
        <f t="shared" si="19"/>
        <v>46793</v>
      </c>
      <c r="E416" s="97" t="str">
        <f t="shared" si="20"/>
        <v>Full 🌕 8:04am</v>
      </c>
    </row>
    <row r="417" spans="1:5" x14ac:dyDescent="0.2">
      <c r="A417" s="36" t="s">
        <v>112</v>
      </c>
      <c r="B417" s="94">
        <v>46800.338888888888</v>
      </c>
      <c r="C417" s="94">
        <f t="shared" si="18"/>
        <v>46800.047222222223</v>
      </c>
      <c r="D417" s="95">
        <f t="shared" si="19"/>
        <v>46800</v>
      </c>
      <c r="E417" s="97" t="str">
        <f t="shared" si="20"/>
        <v>🌗 1:08am</v>
      </c>
    </row>
    <row r="418" spans="1:5" x14ac:dyDescent="0.2">
      <c r="A418" s="36" t="s">
        <v>107</v>
      </c>
      <c r="B418" s="94">
        <v>46808.442361111112</v>
      </c>
      <c r="C418" s="94">
        <f t="shared" si="18"/>
        <v>46808.150694444448</v>
      </c>
      <c r="D418" s="95">
        <f t="shared" si="19"/>
        <v>46808</v>
      </c>
      <c r="E418" s="97" t="str">
        <f t="shared" si="20"/>
        <v>New 🌑 3:37am</v>
      </c>
    </row>
    <row r="419" spans="1:5" x14ac:dyDescent="0.2">
      <c r="A419" s="36" t="s">
        <v>109</v>
      </c>
      <c r="B419" s="94">
        <v>46816.376388888886</v>
      </c>
      <c r="C419" s="94">
        <f t="shared" si="18"/>
        <v>46816.084722222222</v>
      </c>
      <c r="D419" s="95">
        <f t="shared" si="19"/>
        <v>46816</v>
      </c>
      <c r="E419" s="97" t="str">
        <f t="shared" si="20"/>
        <v>🌓 2:02am</v>
      </c>
    </row>
    <row r="420" spans="1:5" x14ac:dyDescent="0.2">
      <c r="A420" s="36" t="s">
        <v>111</v>
      </c>
      <c r="B420" s="94">
        <v>46823.04583333333</v>
      </c>
      <c r="C420" s="94">
        <f t="shared" si="18"/>
        <v>46822.754166666666</v>
      </c>
      <c r="D420" s="95">
        <f t="shared" si="19"/>
        <v>46822</v>
      </c>
      <c r="E420" s="97" t="str">
        <f t="shared" si="20"/>
        <v>Full 🌕 6:06pm</v>
      </c>
    </row>
    <row r="421" spans="1:5" x14ac:dyDescent="0.2">
      <c r="A421" s="36" t="s">
        <v>112</v>
      </c>
      <c r="B421" s="94">
        <v>46829.974305555559</v>
      </c>
      <c r="C421" s="94">
        <f t="shared" si="18"/>
        <v>46829.682638888895</v>
      </c>
      <c r="D421" s="95">
        <f t="shared" si="19"/>
        <v>46829</v>
      </c>
      <c r="E421" s="97" t="str">
        <f t="shared" si="20"/>
        <v>🌗 4:23pm</v>
      </c>
    </row>
    <row r="422" spans="1:5" x14ac:dyDescent="0.2">
      <c r="A422" s="36" t="s">
        <v>107</v>
      </c>
      <c r="B422" s="94">
        <v>46838.188194444447</v>
      </c>
      <c r="C422" s="94">
        <f t="shared" si="18"/>
        <v>46837.896527777782</v>
      </c>
      <c r="D422" s="95">
        <f t="shared" si="19"/>
        <v>46837</v>
      </c>
      <c r="E422" s="97" t="str">
        <f t="shared" si="20"/>
        <v>New 🌑 9:31pm</v>
      </c>
    </row>
    <row r="423" spans="1:5" x14ac:dyDescent="0.2">
      <c r="A423" s="36" t="s">
        <v>109</v>
      </c>
      <c r="B423" s="94">
        <v>46845.802083333336</v>
      </c>
      <c r="C423" s="94">
        <f t="shared" si="18"/>
        <v>46845.510416666672</v>
      </c>
      <c r="D423" s="95">
        <f t="shared" si="19"/>
        <v>46845</v>
      </c>
      <c r="E423" s="97" t="str">
        <f t="shared" si="20"/>
        <v>🌓 12:15pm</v>
      </c>
    </row>
    <row r="424" spans="1:5" x14ac:dyDescent="0.2">
      <c r="A424" s="36" t="s">
        <v>111</v>
      </c>
      <c r="B424" s="94">
        <v>46852.43472222222</v>
      </c>
      <c r="C424" s="94">
        <f t="shared" si="18"/>
        <v>46852.143055555556</v>
      </c>
      <c r="D424" s="95">
        <f t="shared" si="19"/>
        <v>46852</v>
      </c>
      <c r="E424" s="97" t="str">
        <f t="shared" si="20"/>
        <v>Full 🌕 3:26am</v>
      </c>
    </row>
    <row r="425" spans="1:5" x14ac:dyDescent="0.2">
      <c r="A425" s="36" t="s">
        <v>112</v>
      </c>
      <c r="B425" s="94">
        <v>46859.692361111112</v>
      </c>
      <c r="C425" s="94">
        <f t="shared" si="18"/>
        <v>46859.400694444448</v>
      </c>
      <c r="D425" s="95">
        <f t="shared" si="19"/>
        <v>46859</v>
      </c>
      <c r="E425" s="97" t="str">
        <f t="shared" si="20"/>
        <v>🌗 9:37am</v>
      </c>
    </row>
    <row r="426" spans="1:5" x14ac:dyDescent="0.2">
      <c r="A426" s="36" t="s">
        <v>107</v>
      </c>
      <c r="B426" s="94">
        <v>46867.824305555558</v>
      </c>
      <c r="C426" s="94">
        <f t="shared" si="18"/>
        <v>46867.532638888893</v>
      </c>
      <c r="D426" s="95">
        <f t="shared" si="19"/>
        <v>46867</v>
      </c>
      <c r="E426" s="97" t="str">
        <f t="shared" si="20"/>
        <v>New 🌑 12:47pm</v>
      </c>
    </row>
    <row r="427" spans="1:5" x14ac:dyDescent="0.2">
      <c r="A427" s="36" t="s">
        <v>109</v>
      </c>
      <c r="B427" s="94">
        <v>46875.101388888892</v>
      </c>
      <c r="C427" s="94">
        <f t="shared" si="18"/>
        <v>46874.809722222228</v>
      </c>
      <c r="D427" s="95">
        <f t="shared" si="19"/>
        <v>46874</v>
      </c>
      <c r="E427" s="97" t="str">
        <f t="shared" si="20"/>
        <v>🌓 7:26pm</v>
      </c>
    </row>
    <row r="428" spans="1:5" x14ac:dyDescent="0.2">
      <c r="A428" s="36" t="s">
        <v>111</v>
      </c>
      <c r="B428" s="94">
        <v>46881.825694444444</v>
      </c>
      <c r="C428" s="94">
        <f t="shared" si="18"/>
        <v>46881.53402777778</v>
      </c>
      <c r="D428" s="95">
        <f t="shared" si="19"/>
        <v>46881</v>
      </c>
      <c r="E428" s="97" t="str">
        <f t="shared" si="20"/>
        <v>Full 🌕 12:49pm</v>
      </c>
    </row>
    <row r="429" spans="1:5" x14ac:dyDescent="0.2">
      <c r="A429" s="36" t="s">
        <v>112</v>
      </c>
      <c r="B429" s="94">
        <v>46889.446527777778</v>
      </c>
      <c r="C429" s="94">
        <f t="shared" si="18"/>
        <v>46889.154861111114</v>
      </c>
      <c r="D429" s="95">
        <f t="shared" si="19"/>
        <v>46889</v>
      </c>
      <c r="E429" s="97" t="str">
        <f t="shared" si="20"/>
        <v>🌗 3:43am</v>
      </c>
    </row>
    <row r="430" spans="1:5" x14ac:dyDescent="0.2">
      <c r="A430" s="36" t="s">
        <v>107</v>
      </c>
      <c r="B430" s="94">
        <v>46897.344444444447</v>
      </c>
      <c r="C430" s="94">
        <f t="shared" si="18"/>
        <v>46897.052777777782</v>
      </c>
      <c r="D430" s="95">
        <f t="shared" si="19"/>
        <v>46897</v>
      </c>
      <c r="E430" s="97" t="str">
        <f t="shared" si="20"/>
        <v>New 🌑 1:16am</v>
      </c>
    </row>
    <row r="431" spans="1:5" x14ac:dyDescent="0.2">
      <c r="A431" s="36" t="s">
        <v>109</v>
      </c>
      <c r="B431" s="94">
        <v>46904.316666666666</v>
      </c>
      <c r="C431" s="94">
        <f t="shared" si="18"/>
        <v>46904.025000000001</v>
      </c>
      <c r="D431" s="95">
        <f t="shared" si="19"/>
        <v>46904</v>
      </c>
      <c r="E431" s="97" t="str">
        <f t="shared" si="20"/>
        <v>🌓 12:36am</v>
      </c>
    </row>
    <row r="432" spans="1:5" x14ac:dyDescent="0.2">
      <c r="A432" s="36" t="s">
        <v>111</v>
      </c>
      <c r="B432" s="94">
        <v>46911.256249999999</v>
      </c>
      <c r="C432" s="94">
        <f t="shared" si="18"/>
        <v>46910.964583333334</v>
      </c>
      <c r="D432" s="95">
        <f t="shared" si="19"/>
        <v>46910</v>
      </c>
      <c r="E432" s="97" t="str">
        <f t="shared" si="20"/>
        <v>Full 🌕 11:09pm</v>
      </c>
    </row>
    <row r="433" spans="1:5" x14ac:dyDescent="0.2">
      <c r="A433" s="36" t="s">
        <v>112</v>
      </c>
      <c r="B433" s="94">
        <v>46919.185416666667</v>
      </c>
      <c r="C433" s="94">
        <f t="shared" si="18"/>
        <v>46918.893750000003</v>
      </c>
      <c r="D433" s="95">
        <f t="shared" si="19"/>
        <v>46918</v>
      </c>
      <c r="E433" s="97" t="str">
        <f t="shared" si="20"/>
        <v>🌗 9:27pm</v>
      </c>
    </row>
    <row r="434" spans="1:5" x14ac:dyDescent="0.2">
      <c r="A434" s="36" t="s">
        <v>107</v>
      </c>
      <c r="B434" s="94">
        <v>46926.768750000003</v>
      </c>
      <c r="C434" s="94">
        <f t="shared" si="18"/>
        <v>46926.477083333339</v>
      </c>
      <c r="D434" s="95">
        <f t="shared" si="19"/>
        <v>46926</v>
      </c>
      <c r="E434" s="97" t="str">
        <f t="shared" si="20"/>
        <v>New 🌑 11:27am</v>
      </c>
    </row>
    <row r="435" spans="1:5" x14ac:dyDescent="0.2">
      <c r="A435" s="36" t="s">
        <v>109</v>
      </c>
      <c r="B435" s="94">
        <v>46933.506944444445</v>
      </c>
      <c r="C435" s="94">
        <f t="shared" si="18"/>
        <v>46933.215277777781</v>
      </c>
      <c r="D435" s="95">
        <f t="shared" si="19"/>
        <v>46933</v>
      </c>
      <c r="E435" s="97" t="str">
        <f t="shared" si="20"/>
        <v>🌓 5:10am</v>
      </c>
    </row>
    <row r="436" spans="1:5" x14ac:dyDescent="0.2">
      <c r="A436" s="36" t="s">
        <v>111</v>
      </c>
      <c r="B436" s="94">
        <v>46940.757638888892</v>
      </c>
      <c r="C436" s="94">
        <f t="shared" si="18"/>
        <v>46940.465972222228</v>
      </c>
      <c r="D436" s="95">
        <f t="shared" si="19"/>
        <v>46940</v>
      </c>
      <c r="E436" s="97" t="str">
        <f t="shared" si="20"/>
        <v>Full 🌕 11:11am</v>
      </c>
    </row>
    <row r="437" spans="1:5" x14ac:dyDescent="0.2">
      <c r="A437" s="36" t="s">
        <v>112</v>
      </c>
      <c r="B437" s="94">
        <v>46948.87222222222</v>
      </c>
      <c r="C437" s="94">
        <f t="shared" si="18"/>
        <v>46948.580555555556</v>
      </c>
      <c r="D437" s="95">
        <f t="shared" si="19"/>
        <v>46948</v>
      </c>
      <c r="E437" s="97" t="str">
        <f t="shared" si="20"/>
        <v>🌗 1:56pm</v>
      </c>
    </row>
    <row r="438" spans="1:5" x14ac:dyDescent="0.2">
      <c r="A438" s="36" t="s">
        <v>107</v>
      </c>
      <c r="B438" s="94">
        <v>46956.126388888886</v>
      </c>
      <c r="C438" s="94">
        <f t="shared" si="18"/>
        <v>46955.834722222222</v>
      </c>
      <c r="D438" s="95">
        <f t="shared" si="19"/>
        <v>46955</v>
      </c>
      <c r="E438" s="97" t="str">
        <f t="shared" si="20"/>
        <v>New 🌑 8:02pm</v>
      </c>
    </row>
    <row r="439" spans="1:5" x14ac:dyDescent="0.2">
      <c r="A439" s="36" t="s">
        <v>109</v>
      </c>
      <c r="B439" s="94">
        <v>46962.736111111109</v>
      </c>
      <c r="C439" s="94">
        <f t="shared" si="18"/>
        <v>46962.444444444445</v>
      </c>
      <c r="D439" s="95">
        <f t="shared" si="19"/>
        <v>46962</v>
      </c>
      <c r="E439" s="97" t="str">
        <f t="shared" si="20"/>
        <v>🌓 10:40am</v>
      </c>
    </row>
    <row r="440" spans="1:5" x14ac:dyDescent="0.2">
      <c r="A440" s="36" t="s">
        <v>111</v>
      </c>
      <c r="B440" s="94">
        <v>46970.340277777781</v>
      </c>
      <c r="C440" s="94">
        <f t="shared" si="18"/>
        <v>46970.048611111117</v>
      </c>
      <c r="D440" s="95">
        <f t="shared" si="19"/>
        <v>46970</v>
      </c>
      <c r="E440" s="97" t="str">
        <f t="shared" si="20"/>
        <v>Full 🌕 1:10am</v>
      </c>
    </row>
    <row r="441" spans="1:5" x14ac:dyDescent="0.2">
      <c r="A441" s="36" t="s">
        <v>112</v>
      </c>
      <c r="B441" s="94">
        <v>46978.489583333336</v>
      </c>
      <c r="C441" s="94">
        <f t="shared" si="18"/>
        <v>46978.197916666672</v>
      </c>
      <c r="D441" s="95">
        <f t="shared" si="19"/>
        <v>46978</v>
      </c>
      <c r="E441" s="97" t="str">
        <f t="shared" si="20"/>
        <v>🌗 4:45am</v>
      </c>
    </row>
    <row r="442" spans="1:5" x14ac:dyDescent="0.2">
      <c r="A442" s="36" t="s">
        <v>107</v>
      </c>
      <c r="B442" s="94">
        <v>46985.447222222225</v>
      </c>
      <c r="C442" s="94">
        <f t="shared" si="18"/>
        <v>46985.155555555561</v>
      </c>
      <c r="D442" s="95">
        <f t="shared" si="19"/>
        <v>46985</v>
      </c>
      <c r="E442" s="97" t="str">
        <f t="shared" si="20"/>
        <v>New 🌑 3:44am</v>
      </c>
    </row>
    <row r="443" spans="1:5" x14ac:dyDescent="0.2">
      <c r="A443" s="36" t="s">
        <v>109</v>
      </c>
      <c r="B443" s="94">
        <v>46992.066666666666</v>
      </c>
      <c r="C443" s="94">
        <f t="shared" si="18"/>
        <v>46991.775000000001</v>
      </c>
      <c r="D443" s="95">
        <f t="shared" si="19"/>
        <v>46991</v>
      </c>
      <c r="E443" s="97" t="str">
        <f t="shared" si="20"/>
        <v>🌓 6:36pm</v>
      </c>
    </row>
    <row r="444" spans="1:5" x14ac:dyDescent="0.2">
      <c r="A444" s="36" t="s">
        <v>111</v>
      </c>
      <c r="B444" s="94">
        <v>46999.990972222222</v>
      </c>
      <c r="C444" s="94">
        <f t="shared" ref="C444:C507" si="21">B444+$C$9/24</f>
        <v>46999.699305555558</v>
      </c>
      <c r="D444" s="95">
        <f t="shared" ref="D444:D507" si="22">INT(C444)</f>
        <v>46999</v>
      </c>
      <c r="E444" s="97" t="str">
        <f t="shared" ref="E444:E507" si="23">INDEX($B$8:$B$11,MATCH(A444,$A$8:$A$11,0))&amp;" "&amp;LOWER(SUBSTITUTE(TEXT(C444,"h:mm AM/PM")," ",""))</f>
        <v>Full 🌕 4:47pm</v>
      </c>
    </row>
    <row r="445" spans="1:5" x14ac:dyDescent="0.2">
      <c r="A445" s="36" t="s">
        <v>112</v>
      </c>
      <c r="B445" s="94">
        <v>47008.031944444447</v>
      </c>
      <c r="C445" s="94">
        <f t="shared" si="21"/>
        <v>47007.740277777782</v>
      </c>
      <c r="D445" s="95">
        <f t="shared" si="22"/>
        <v>47007</v>
      </c>
      <c r="E445" s="97" t="str">
        <f t="shared" si="23"/>
        <v>🌗 5:46pm</v>
      </c>
    </row>
    <row r="446" spans="1:5" x14ac:dyDescent="0.2">
      <c r="A446" s="36" t="s">
        <v>107</v>
      </c>
      <c r="B446" s="94">
        <v>47014.76666666667</v>
      </c>
      <c r="C446" s="94">
        <f t="shared" si="21"/>
        <v>47014.475000000006</v>
      </c>
      <c r="D446" s="95">
        <f t="shared" si="22"/>
        <v>47014</v>
      </c>
      <c r="E446" s="97" t="str">
        <f t="shared" si="23"/>
        <v>New 🌑 11:24am</v>
      </c>
    </row>
    <row r="447" spans="1:5" x14ac:dyDescent="0.2">
      <c r="A447" s="36" t="s">
        <v>109</v>
      </c>
      <c r="B447" s="94">
        <v>47021.548611111109</v>
      </c>
      <c r="C447" s="94">
        <f t="shared" si="21"/>
        <v>47021.256944444445</v>
      </c>
      <c r="D447" s="95">
        <f t="shared" si="22"/>
        <v>47021</v>
      </c>
      <c r="E447" s="97" t="str">
        <f t="shared" si="23"/>
        <v>🌓 6:10am</v>
      </c>
    </row>
    <row r="448" spans="1:5" x14ac:dyDescent="0.2">
      <c r="A448" s="36" t="s">
        <v>111</v>
      </c>
      <c r="B448" s="94">
        <v>47029.684027777781</v>
      </c>
      <c r="C448" s="94">
        <f t="shared" si="21"/>
        <v>47029.392361111117</v>
      </c>
      <c r="D448" s="95">
        <f t="shared" si="22"/>
        <v>47029</v>
      </c>
      <c r="E448" s="97" t="str">
        <f t="shared" si="23"/>
        <v>Full 🌕 9:25am</v>
      </c>
    </row>
    <row r="449" spans="1:5" x14ac:dyDescent="0.2">
      <c r="A449" s="36" t="s">
        <v>112</v>
      </c>
      <c r="B449" s="94">
        <v>47037.497916666667</v>
      </c>
      <c r="C449" s="94">
        <f t="shared" si="21"/>
        <v>47037.206250000003</v>
      </c>
      <c r="D449" s="95">
        <f t="shared" si="22"/>
        <v>47037</v>
      </c>
      <c r="E449" s="97" t="str">
        <f t="shared" si="23"/>
        <v>🌗 4:57am</v>
      </c>
    </row>
    <row r="450" spans="1:5" x14ac:dyDescent="0.2">
      <c r="A450" s="36" t="s">
        <v>107</v>
      </c>
      <c r="B450" s="94">
        <v>47044.122916666667</v>
      </c>
      <c r="C450" s="94">
        <f t="shared" si="21"/>
        <v>47043.831250000003</v>
      </c>
      <c r="D450" s="95">
        <f t="shared" si="22"/>
        <v>47043</v>
      </c>
      <c r="E450" s="97" t="str">
        <f t="shared" si="23"/>
        <v>New 🌑 7:57pm</v>
      </c>
    </row>
    <row r="451" spans="1:5" x14ac:dyDescent="0.2">
      <c r="A451" s="36" t="s">
        <v>109</v>
      </c>
      <c r="B451" s="94">
        <v>47051.203472222223</v>
      </c>
      <c r="C451" s="94">
        <f t="shared" si="21"/>
        <v>47050.911805555559</v>
      </c>
      <c r="D451" s="95">
        <f t="shared" si="22"/>
        <v>47050</v>
      </c>
      <c r="E451" s="97" t="str">
        <f t="shared" si="23"/>
        <v>🌓 9:53pm</v>
      </c>
    </row>
    <row r="452" spans="1:5" x14ac:dyDescent="0.2">
      <c r="A452" s="36" t="s">
        <v>111</v>
      </c>
      <c r="B452" s="94">
        <v>47059.386805555558</v>
      </c>
      <c r="C452" s="94">
        <f t="shared" si="21"/>
        <v>47059.095138888893</v>
      </c>
      <c r="D452" s="95">
        <f t="shared" si="22"/>
        <v>47059</v>
      </c>
      <c r="E452" s="97" t="str">
        <f t="shared" si="23"/>
        <v>Full 🌕 2:17am</v>
      </c>
    </row>
    <row r="453" spans="1:5" x14ac:dyDescent="0.2">
      <c r="A453" s="36" t="s">
        <v>112</v>
      </c>
      <c r="B453" s="94">
        <v>47066.893055555556</v>
      </c>
      <c r="C453" s="94">
        <f t="shared" si="21"/>
        <v>47066.601388888892</v>
      </c>
      <c r="D453" s="95">
        <f t="shared" si="22"/>
        <v>47066</v>
      </c>
      <c r="E453" s="97" t="str">
        <f t="shared" si="23"/>
        <v>🌗 2:26pm</v>
      </c>
    </row>
    <row r="454" spans="1:5" x14ac:dyDescent="0.2">
      <c r="A454" s="36" t="s">
        <v>107</v>
      </c>
      <c r="B454" s="94">
        <v>47073.554166666669</v>
      </c>
      <c r="C454" s="94">
        <f t="shared" si="21"/>
        <v>47073.262500000004</v>
      </c>
      <c r="D454" s="95">
        <f t="shared" si="22"/>
        <v>47073</v>
      </c>
      <c r="E454" s="97" t="str">
        <f t="shared" si="23"/>
        <v>New 🌑 6:18am</v>
      </c>
    </row>
    <row r="455" spans="1:5" x14ac:dyDescent="0.2">
      <c r="A455" s="36" t="s">
        <v>109</v>
      </c>
      <c r="B455" s="94">
        <v>47081.009722222225</v>
      </c>
      <c r="C455" s="94">
        <f t="shared" si="21"/>
        <v>47080.718055555561</v>
      </c>
      <c r="D455" s="95">
        <f t="shared" si="22"/>
        <v>47080</v>
      </c>
      <c r="E455" s="97" t="str">
        <f t="shared" si="23"/>
        <v>🌓 5:14pm</v>
      </c>
    </row>
    <row r="456" spans="1:5" x14ac:dyDescent="0.2">
      <c r="A456" s="36" t="s">
        <v>111</v>
      </c>
      <c r="B456" s="94">
        <v>47089.069444444445</v>
      </c>
      <c r="C456" s="94">
        <f t="shared" si="21"/>
        <v>47088.777777777781</v>
      </c>
      <c r="D456" s="95">
        <f t="shared" si="22"/>
        <v>47088</v>
      </c>
      <c r="E456" s="97" t="str">
        <f t="shared" si="23"/>
        <v>Full 🌕 6:40pm</v>
      </c>
    </row>
    <row r="457" spans="1:5" x14ac:dyDescent="0.2">
      <c r="A457" s="36" t="s">
        <v>112</v>
      </c>
      <c r="B457" s="94">
        <v>47096.23541666667</v>
      </c>
      <c r="C457" s="94">
        <f t="shared" si="21"/>
        <v>47095.943750000006</v>
      </c>
      <c r="D457" s="95">
        <f t="shared" si="22"/>
        <v>47095</v>
      </c>
      <c r="E457" s="97" t="str">
        <f t="shared" si="23"/>
        <v>🌗 10:39pm</v>
      </c>
    </row>
    <row r="458" spans="1:5" x14ac:dyDescent="0.2">
      <c r="A458" s="36" t="s">
        <v>107</v>
      </c>
      <c r="B458" s="94">
        <v>47103.087500000001</v>
      </c>
      <c r="C458" s="94">
        <f t="shared" si="21"/>
        <v>47102.795833333337</v>
      </c>
      <c r="D458" s="95">
        <f t="shared" si="22"/>
        <v>47102</v>
      </c>
      <c r="E458" s="97" t="str">
        <f t="shared" si="23"/>
        <v>New 🌑 7:06pm</v>
      </c>
    </row>
    <row r="459" spans="1:5" x14ac:dyDescent="0.2">
      <c r="A459" s="36" t="s">
        <v>109</v>
      </c>
      <c r="B459" s="94">
        <v>47110.90625</v>
      </c>
      <c r="C459" s="94">
        <f t="shared" si="21"/>
        <v>47110.614583333336</v>
      </c>
      <c r="D459" s="95">
        <f t="shared" si="22"/>
        <v>47110</v>
      </c>
      <c r="E459" s="97" t="str">
        <f t="shared" si="23"/>
        <v>🌓 2:45pm</v>
      </c>
    </row>
    <row r="460" spans="1:5" x14ac:dyDescent="0.2">
      <c r="A460" s="36" t="s">
        <v>111</v>
      </c>
      <c r="B460" s="94">
        <v>47118.7</v>
      </c>
      <c r="C460" s="94">
        <f t="shared" si="21"/>
        <v>47118.408333333333</v>
      </c>
      <c r="D460" s="95">
        <f t="shared" si="22"/>
        <v>47118</v>
      </c>
      <c r="E460" s="97" t="str">
        <f t="shared" si="23"/>
        <v>Full 🌕 9:48am</v>
      </c>
    </row>
    <row r="461" spans="1:5" x14ac:dyDescent="0.2">
      <c r="A461" s="36" t="s">
        <v>112</v>
      </c>
      <c r="B461" s="94">
        <v>47125.55972222222</v>
      </c>
      <c r="C461" s="94">
        <f t="shared" si="21"/>
        <v>47125.268055555556</v>
      </c>
      <c r="D461" s="95">
        <f t="shared" si="22"/>
        <v>47125</v>
      </c>
      <c r="E461" s="97" t="str">
        <f t="shared" si="23"/>
        <v>🌗 6:26am</v>
      </c>
    </row>
    <row r="462" spans="1:5" x14ac:dyDescent="0.2">
      <c r="A462" s="36" t="s">
        <v>107</v>
      </c>
      <c r="B462" s="94">
        <v>47132.724999999999</v>
      </c>
      <c r="C462" s="94">
        <f t="shared" si="21"/>
        <v>47132.433333333334</v>
      </c>
      <c r="D462" s="95">
        <f t="shared" si="22"/>
        <v>47132</v>
      </c>
      <c r="E462" s="97" t="str">
        <f t="shared" si="23"/>
        <v>New 🌑 10:24am</v>
      </c>
    </row>
    <row r="463" spans="1:5" x14ac:dyDescent="0.2">
      <c r="A463" s="36" t="s">
        <v>109</v>
      </c>
      <c r="B463" s="94">
        <v>47140.807638888888</v>
      </c>
      <c r="C463" s="94">
        <f t="shared" si="21"/>
        <v>47140.515972222223</v>
      </c>
      <c r="D463" s="95">
        <f t="shared" si="22"/>
        <v>47140</v>
      </c>
      <c r="E463" s="97" t="str">
        <f t="shared" si="23"/>
        <v>🌓 12:23pm</v>
      </c>
    </row>
    <row r="464" spans="1:5" x14ac:dyDescent="0.2">
      <c r="A464" s="36" t="s">
        <v>111</v>
      </c>
      <c r="B464" s="94">
        <v>47148.252083333333</v>
      </c>
      <c r="C464" s="94">
        <f t="shared" si="21"/>
        <v>47147.960416666669</v>
      </c>
      <c r="D464" s="95">
        <f t="shared" si="22"/>
        <v>47147</v>
      </c>
      <c r="E464" s="97" t="str">
        <f t="shared" si="23"/>
        <v>Full 🌕 11:03pm</v>
      </c>
    </row>
    <row r="465" spans="1:5" x14ac:dyDescent="0.2">
      <c r="A465" s="36" t="s">
        <v>112</v>
      </c>
      <c r="B465" s="94">
        <v>47154.911111111112</v>
      </c>
      <c r="C465" s="94">
        <f t="shared" si="21"/>
        <v>47154.619444444448</v>
      </c>
      <c r="D465" s="95">
        <f t="shared" si="22"/>
        <v>47154</v>
      </c>
      <c r="E465" s="97" t="str">
        <f t="shared" si="23"/>
        <v>🌗 2:52pm</v>
      </c>
    </row>
    <row r="466" spans="1:5" x14ac:dyDescent="0.2">
      <c r="A466" s="36" t="s">
        <v>107</v>
      </c>
      <c r="B466" s="94">
        <v>47162.438194444447</v>
      </c>
      <c r="C466" s="94">
        <f t="shared" si="21"/>
        <v>47162.146527777782</v>
      </c>
      <c r="D466" s="95">
        <f t="shared" si="22"/>
        <v>47162</v>
      </c>
      <c r="E466" s="97" t="str">
        <f t="shared" si="23"/>
        <v>New 🌑 3:31am</v>
      </c>
    </row>
    <row r="467" spans="1:5" x14ac:dyDescent="0.2">
      <c r="A467" s="36" t="s">
        <v>109</v>
      </c>
      <c r="B467" s="94">
        <v>47170.631944444445</v>
      </c>
      <c r="C467" s="94">
        <f t="shared" si="21"/>
        <v>47170.340277777781</v>
      </c>
      <c r="D467" s="95">
        <f t="shared" si="22"/>
        <v>47170</v>
      </c>
      <c r="E467" s="97" t="str">
        <f t="shared" si="23"/>
        <v>🌓 8:10am</v>
      </c>
    </row>
    <row r="468" spans="1:5" x14ac:dyDescent="0.2">
      <c r="A468" s="36" t="s">
        <v>111</v>
      </c>
      <c r="B468" s="94">
        <v>47177.715277777781</v>
      </c>
      <c r="C468" s="94">
        <f t="shared" si="21"/>
        <v>47177.423611111117</v>
      </c>
      <c r="D468" s="95">
        <f t="shared" si="22"/>
        <v>47177</v>
      </c>
      <c r="E468" s="97" t="str">
        <f t="shared" si="23"/>
        <v>Full 🌕 10:10am</v>
      </c>
    </row>
    <row r="469" spans="1:5" x14ac:dyDescent="0.2">
      <c r="A469" s="36" t="s">
        <v>112</v>
      </c>
      <c r="B469" s="94">
        <v>47184.32708333333</v>
      </c>
      <c r="C469" s="94">
        <f t="shared" si="21"/>
        <v>47184.035416666666</v>
      </c>
      <c r="D469" s="95">
        <f t="shared" si="22"/>
        <v>47184</v>
      </c>
      <c r="E469" s="97" t="str">
        <f t="shared" si="23"/>
        <v>🌗 12:51am</v>
      </c>
    </row>
    <row r="470" spans="1:5" x14ac:dyDescent="0.2">
      <c r="A470" s="36" t="s">
        <v>107</v>
      </c>
      <c r="B470" s="94">
        <v>47192.179861111108</v>
      </c>
      <c r="C470" s="94">
        <f t="shared" si="21"/>
        <v>47191.888194444444</v>
      </c>
      <c r="D470" s="95">
        <f t="shared" si="22"/>
        <v>47191</v>
      </c>
      <c r="E470" s="97" t="str">
        <f t="shared" si="23"/>
        <v>New 🌑 9:19pm</v>
      </c>
    </row>
    <row r="471" spans="1:5" x14ac:dyDescent="0.2">
      <c r="A471" s="36" t="s">
        <v>109</v>
      </c>
      <c r="B471" s="94">
        <v>47200.314583333333</v>
      </c>
      <c r="C471" s="94">
        <f t="shared" si="21"/>
        <v>47200.022916666669</v>
      </c>
      <c r="D471" s="95">
        <f t="shared" si="22"/>
        <v>47200</v>
      </c>
      <c r="E471" s="97" t="str">
        <f t="shared" si="23"/>
        <v>🌓 12:33am</v>
      </c>
    </row>
    <row r="472" spans="1:5" x14ac:dyDescent="0.2">
      <c r="A472" s="36" t="s">
        <v>111</v>
      </c>
      <c r="B472" s="94">
        <v>47207.101388888892</v>
      </c>
      <c r="C472" s="94">
        <f t="shared" si="21"/>
        <v>47206.809722222228</v>
      </c>
      <c r="D472" s="95">
        <f t="shared" si="22"/>
        <v>47206</v>
      </c>
      <c r="E472" s="97" t="str">
        <f t="shared" si="23"/>
        <v>Full 🌕 7:26pm</v>
      </c>
    </row>
    <row r="473" spans="1:5" x14ac:dyDescent="0.2">
      <c r="A473" s="36" t="s">
        <v>112</v>
      </c>
      <c r="B473" s="94">
        <v>47213.82708333333</v>
      </c>
      <c r="C473" s="94">
        <f t="shared" si="21"/>
        <v>47213.535416666666</v>
      </c>
      <c r="D473" s="95">
        <f t="shared" si="22"/>
        <v>47213</v>
      </c>
      <c r="E473" s="97" t="str">
        <f t="shared" si="23"/>
        <v>🌗 12:51pm</v>
      </c>
    </row>
    <row r="474" spans="1:5" x14ac:dyDescent="0.2">
      <c r="A474" s="36" t="s">
        <v>107</v>
      </c>
      <c r="B474" s="94">
        <v>47221.902777777781</v>
      </c>
      <c r="C474" s="94">
        <f t="shared" si="21"/>
        <v>47221.611111111117</v>
      </c>
      <c r="D474" s="95">
        <f t="shared" si="22"/>
        <v>47221</v>
      </c>
      <c r="E474" s="97" t="str">
        <f t="shared" si="23"/>
        <v>New 🌑 2:40pm</v>
      </c>
    </row>
    <row r="475" spans="1:5" x14ac:dyDescent="0.2">
      <c r="A475" s="36" t="s">
        <v>109</v>
      </c>
      <c r="B475" s="94">
        <v>47229.826388888891</v>
      </c>
      <c r="C475" s="94">
        <f t="shared" si="21"/>
        <v>47229.534722222226</v>
      </c>
      <c r="D475" s="95">
        <f t="shared" si="22"/>
        <v>47229</v>
      </c>
      <c r="E475" s="97" t="str">
        <f t="shared" si="23"/>
        <v>🌓 12:50pm</v>
      </c>
    </row>
    <row r="476" spans="1:5" x14ac:dyDescent="0.2">
      <c r="A476" s="36" t="s">
        <v>111</v>
      </c>
      <c r="B476" s="94">
        <v>47236.442361111112</v>
      </c>
      <c r="C476" s="94">
        <f t="shared" si="21"/>
        <v>47236.150694444448</v>
      </c>
      <c r="D476" s="95">
        <f t="shared" si="22"/>
        <v>47236</v>
      </c>
      <c r="E476" s="97" t="str">
        <f t="shared" si="23"/>
        <v>Full 🌕 3:37am</v>
      </c>
    </row>
    <row r="477" spans="1:5" x14ac:dyDescent="0.2">
      <c r="A477" s="36" t="s">
        <v>112</v>
      </c>
      <c r="B477" s="94">
        <v>47243.408333333333</v>
      </c>
      <c r="C477" s="94">
        <f t="shared" si="21"/>
        <v>47243.116666666669</v>
      </c>
      <c r="D477" s="95">
        <f t="shared" si="22"/>
        <v>47243</v>
      </c>
      <c r="E477" s="97" t="str">
        <f t="shared" si="23"/>
        <v>🌗 2:48am</v>
      </c>
    </row>
    <row r="478" spans="1:5" x14ac:dyDescent="0.2">
      <c r="A478" s="36" t="s">
        <v>107</v>
      </c>
      <c r="B478" s="94">
        <v>47251.570833333331</v>
      </c>
      <c r="C478" s="94">
        <f t="shared" si="21"/>
        <v>47251.279166666667</v>
      </c>
      <c r="D478" s="95">
        <f t="shared" si="22"/>
        <v>47251</v>
      </c>
      <c r="E478" s="97" t="str">
        <f t="shared" si="23"/>
        <v>New 🌑 6:42am</v>
      </c>
    </row>
    <row r="479" spans="1:5" x14ac:dyDescent="0.2">
      <c r="A479" s="36" t="s">
        <v>109</v>
      </c>
      <c r="B479" s="94">
        <v>47259.177777777775</v>
      </c>
      <c r="C479" s="94">
        <f t="shared" si="21"/>
        <v>47258.886111111111</v>
      </c>
      <c r="D479" s="95">
        <f t="shared" si="22"/>
        <v>47258</v>
      </c>
      <c r="E479" s="97" t="str">
        <f t="shared" si="23"/>
        <v>🌓 9:16pm</v>
      </c>
    </row>
    <row r="480" spans="1:5" x14ac:dyDescent="0.2">
      <c r="A480" s="36" t="s">
        <v>111</v>
      </c>
      <c r="B480" s="94">
        <v>47265.775694444441</v>
      </c>
      <c r="C480" s="94">
        <f t="shared" si="21"/>
        <v>47265.484027777777</v>
      </c>
      <c r="D480" s="95">
        <f t="shared" si="22"/>
        <v>47265</v>
      </c>
      <c r="E480" s="97" t="str">
        <f t="shared" si="23"/>
        <v>Full 🌕 11:37am</v>
      </c>
    </row>
    <row r="481" spans="1:5" x14ac:dyDescent="0.2">
      <c r="A481" s="36" t="s">
        <v>112</v>
      </c>
      <c r="B481" s="94">
        <v>47273.054861111108</v>
      </c>
      <c r="C481" s="94">
        <f t="shared" si="21"/>
        <v>47272.763194444444</v>
      </c>
      <c r="D481" s="95">
        <f t="shared" si="22"/>
        <v>47272</v>
      </c>
      <c r="E481" s="97" t="str">
        <f t="shared" si="23"/>
        <v>🌗 6:19pm</v>
      </c>
    </row>
    <row r="482" spans="1:5" x14ac:dyDescent="0.2">
      <c r="A482" s="36" t="s">
        <v>107</v>
      </c>
      <c r="B482" s="94">
        <v>47281.159722222219</v>
      </c>
      <c r="C482" s="94">
        <f t="shared" si="21"/>
        <v>47280.868055555555</v>
      </c>
      <c r="D482" s="95">
        <f t="shared" si="22"/>
        <v>47280</v>
      </c>
      <c r="E482" s="97" t="str">
        <f t="shared" si="23"/>
        <v>New 🌑 8:50pm</v>
      </c>
    </row>
    <row r="483" spans="1:5" x14ac:dyDescent="0.2">
      <c r="A483" s="36" t="s">
        <v>109</v>
      </c>
      <c r="B483" s="94">
        <v>47288.412499999999</v>
      </c>
      <c r="C483" s="94">
        <f t="shared" si="21"/>
        <v>47288.120833333334</v>
      </c>
      <c r="D483" s="95">
        <f t="shared" si="22"/>
        <v>47288</v>
      </c>
      <c r="E483" s="97" t="str">
        <f t="shared" si="23"/>
        <v>🌓 2:54am</v>
      </c>
    </row>
    <row r="484" spans="1:5" x14ac:dyDescent="0.2">
      <c r="A484" s="36" t="s">
        <v>111</v>
      </c>
      <c r="B484" s="94">
        <v>47295.140277777777</v>
      </c>
      <c r="C484" s="94">
        <f t="shared" si="21"/>
        <v>47294.848611111112</v>
      </c>
      <c r="D484" s="95">
        <f t="shared" si="22"/>
        <v>47294</v>
      </c>
      <c r="E484" s="97" t="str">
        <f t="shared" si="23"/>
        <v>Full 🌕 8:22pm</v>
      </c>
    </row>
    <row r="485" spans="1:5" x14ac:dyDescent="0.2">
      <c r="A485" s="36" t="s">
        <v>112</v>
      </c>
      <c r="B485" s="94">
        <v>47302.747916666667</v>
      </c>
      <c r="C485" s="94">
        <f t="shared" si="21"/>
        <v>47302.456250000003</v>
      </c>
      <c r="D485" s="95">
        <f t="shared" si="22"/>
        <v>47302</v>
      </c>
      <c r="E485" s="97" t="str">
        <f t="shared" si="23"/>
        <v>🌗 10:57am</v>
      </c>
    </row>
    <row r="486" spans="1:5" x14ac:dyDescent="0.2">
      <c r="A486" s="36" t="s">
        <v>107</v>
      </c>
      <c r="B486" s="94">
        <v>47310.660416666666</v>
      </c>
      <c r="C486" s="94">
        <f t="shared" si="21"/>
        <v>47310.368750000001</v>
      </c>
      <c r="D486" s="95">
        <f t="shared" si="22"/>
        <v>47310</v>
      </c>
      <c r="E486" s="97" t="str">
        <f t="shared" si="23"/>
        <v>New 🌑 8:51am</v>
      </c>
    </row>
    <row r="487" spans="1:5" x14ac:dyDescent="0.2">
      <c r="A487" s="36" t="s">
        <v>109</v>
      </c>
      <c r="B487" s="94">
        <v>47317.593055555553</v>
      </c>
      <c r="C487" s="94">
        <f t="shared" si="21"/>
        <v>47317.301388888889</v>
      </c>
      <c r="D487" s="95">
        <f t="shared" si="22"/>
        <v>47317</v>
      </c>
      <c r="E487" s="97" t="str">
        <f t="shared" si="23"/>
        <v>🌓 7:14am</v>
      </c>
    </row>
    <row r="488" spans="1:5" x14ac:dyDescent="0.2">
      <c r="A488" s="36" t="s">
        <v>111</v>
      </c>
      <c r="B488" s="94">
        <v>47324.566666666666</v>
      </c>
      <c r="C488" s="94">
        <f t="shared" si="21"/>
        <v>47324.275000000001</v>
      </c>
      <c r="D488" s="95">
        <f t="shared" si="22"/>
        <v>47324</v>
      </c>
      <c r="E488" s="97" t="str">
        <f t="shared" si="23"/>
        <v>Full 🌕 6:36am</v>
      </c>
    </row>
    <row r="489" spans="1:5" x14ac:dyDescent="0.2">
      <c r="A489" s="36" t="s">
        <v>112</v>
      </c>
      <c r="B489" s="94">
        <v>47332.46875</v>
      </c>
      <c r="C489" s="94">
        <f t="shared" si="21"/>
        <v>47332.177083333336</v>
      </c>
      <c r="D489" s="95">
        <f t="shared" si="22"/>
        <v>47332</v>
      </c>
      <c r="E489" s="97" t="str">
        <f t="shared" si="23"/>
        <v>🌗 4:15am</v>
      </c>
    </row>
    <row r="490" spans="1:5" x14ac:dyDescent="0.2">
      <c r="A490" s="36" t="s">
        <v>107</v>
      </c>
      <c r="B490" s="94">
        <v>47340.080555555556</v>
      </c>
      <c r="C490" s="94">
        <f t="shared" si="21"/>
        <v>47339.788888888892</v>
      </c>
      <c r="D490" s="95">
        <f t="shared" si="22"/>
        <v>47339</v>
      </c>
      <c r="E490" s="97" t="str">
        <f t="shared" si="23"/>
        <v>New 🌑 6:56pm</v>
      </c>
    </row>
    <row r="491" spans="1:5" x14ac:dyDescent="0.2">
      <c r="A491" s="36" t="s">
        <v>109</v>
      </c>
      <c r="B491" s="94">
        <v>47346.788194444445</v>
      </c>
      <c r="C491" s="94">
        <f t="shared" si="21"/>
        <v>47346.496527777781</v>
      </c>
      <c r="D491" s="95">
        <f t="shared" si="22"/>
        <v>47346</v>
      </c>
      <c r="E491" s="97" t="str">
        <f t="shared" si="23"/>
        <v>🌓 11:55am</v>
      </c>
    </row>
    <row r="492" spans="1:5" x14ac:dyDescent="0.2">
      <c r="A492" s="36" t="s">
        <v>111</v>
      </c>
      <c r="B492" s="94">
        <v>47354.07708333333</v>
      </c>
      <c r="C492" s="94">
        <f t="shared" si="21"/>
        <v>47353.785416666666</v>
      </c>
      <c r="D492" s="95">
        <f t="shared" si="22"/>
        <v>47353</v>
      </c>
      <c r="E492" s="97" t="str">
        <f t="shared" si="23"/>
        <v>Full 🌕 6:51pm</v>
      </c>
    </row>
    <row r="493" spans="1:5" x14ac:dyDescent="0.2">
      <c r="A493" s="36" t="s">
        <v>112</v>
      </c>
      <c r="B493" s="94">
        <v>47362.189583333333</v>
      </c>
      <c r="C493" s="94">
        <f t="shared" si="21"/>
        <v>47361.897916666669</v>
      </c>
      <c r="D493" s="95">
        <f t="shared" si="22"/>
        <v>47361</v>
      </c>
      <c r="E493" s="97" t="str">
        <f t="shared" si="23"/>
        <v>🌗 9:33pm</v>
      </c>
    </row>
    <row r="494" spans="1:5" x14ac:dyDescent="0.2">
      <c r="A494" s="36" t="s">
        <v>107</v>
      </c>
      <c r="B494" s="94">
        <v>47369.447222222225</v>
      </c>
      <c r="C494" s="94">
        <f t="shared" si="21"/>
        <v>47369.155555555561</v>
      </c>
      <c r="D494" s="95">
        <f t="shared" si="22"/>
        <v>47369</v>
      </c>
      <c r="E494" s="97" t="str">
        <f t="shared" si="23"/>
        <v>New 🌑 3:44am</v>
      </c>
    </row>
    <row r="495" spans="1:5" x14ac:dyDescent="0.2">
      <c r="A495" s="36" t="s">
        <v>109</v>
      </c>
      <c r="B495" s="94">
        <v>47376.061805555553</v>
      </c>
      <c r="C495" s="94">
        <f t="shared" si="21"/>
        <v>47375.770138888889</v>
      </c>
      <c r="D495" s="95">
        <f t="shared" si="22"/>
        <v>47375</v>
      </c>
      <c r="E495" s="97" t="str">
        <f t="shared" si="23"/>
        <v>🌓 6:29pm</v>
      </c>
    </row>
    <row r="496" spans="1:5" x14ac:dyDescent="0.2">
      <c r="A496" s="36" t="s">
        <v>111</v>
      </c>
      <c r="B496" s="94">
        <v>47383.686805555553</v>
      </c>
      <c r="C496" s="94">
        <f t="shared" si="21"/>
        <v>47383.395138888889</v>
      </c>
      <c r="D496" s="95">
        <f t="shared" si="22"/>
        <v>47383</v>
      </c>
      <c r="E496" s="97" t="str">
        <f t="shared" si="23"/>
        <v>Full 🌕 9:29am</v>
      </c>
    </row>
    <row r="497" spans="1:5" x14ac:dyDescent="0.2">
      <c r="A497" s="36" t="s">
        <v>112</v>
      </c>
      <c r="B497" s="94">
        <v>47391.872916666667</v>
      </c>
      <c r="C497" s="94">
        <f t="shared" si="21"/>
        <v>47391.581250000003</v>
      </c>
      <c r="D497" s="95">
        <f t="shared" si="22"/>
        <v>47391</v>
      </c>
      <c r="E497" s="97" t="str">
        <f t="shared" si="23"/>
        <v>🌗 1:57pm</v>
      </c>
    </row>
    <row r="498" spans="1:5" x14ac:dyDescent="0.2">
      <c r="A498" s="36" t="s">
        <v>107</v>
      </c>
      <c r="B498" s="94">
        <v>47398.801388888889</v>
      </c>
      <c r="C498" s="94">
        <f t="shared" si="21"/>
        <v>47398.509722222225</v>
      </c>
      <c r="D498" s="95">
        <f t="shared" si="22"/>
        <v>47398</v>
      </c>
      <c r="E498" s="97" t="str">
        <f t="shared" si="23"/>
        <v>New 🌑 12:14pm</v>
      </c>
    </row>
    <row r="499" spans="1:5" x14ac:dyDescent="0.2">
      <c r="A499" s="36" t="s">
        <v>109</v>
      </c>
      <c r="B499" s="94">
        <v>47405.464583333334</v>
      </c>
      <c r="C499" s="94">
        <f t="shared" si="21"/>
        <v>47405.17291666667</v>
      </c>
      <c r="D499" s="95">
        <f t="shared" si="22"/>
        <v>47405</v>
      </c>
      <c r="E499" s="97" t="str">
        <f t="shared" si="23"/>
        <v>🌓 4:09am</v>
      </c>
    </row>
    <row r="500" spans="1:5" x14ac:dyDescent="0.2">
      <c r="A500" s="36" t="s">
        <v>111</v>
      </c>
      <c r="B500" s="94">
        <v>47413.393750000003</v>
      </c>
      <c r="C500" s="94">
        <f t="shared" si="21"/>
        <v>47413.102083333339</v>
      </c>
      <c r="D500" s="95">
        <f t="shared" si="22"/>
        <v>47413</v>
      </c>
      <c r="E500" s="97" t="str">
        <f t="shared" si="23"/>
        <v>Full 🌕 2:27am</v>
      </c>
    </row>
    <row r="501" spans="1:5" x14ac:dyDescent="0.2">
      <c r="A501" s="36" t="s">
        <v>112</v>
      </c>
      <c r="B501" s="94">
        <v>47421.480555555558</v>
      </c>
      <c r="C501" s="94">
        <f t="shared" si="21"/>
        <v>47421.188888888893</v>
      </c>
      <c r="D501" s="95">
        <f t="shared" si="22"/>
        <v>47421</v>
      </c>
      <c r="E501" s="97" t="str">
        <f t="shared" si="23"/>
        <v>🌗 4:32am</v>
      </c>
    </row>
    <row r="502" spans="1:5" x14ac:dyDescent="0.2">
      <c r="A502" s="36" t="s">
        <v>107</v>
      </c>
      <c r="B502" s="94">
        <v>47428.183333333334</v>
      </c>
      <c r="C502" s="94">
        <f t="shared" si="21"/>
        <v>47427.89166666667</v>
      </c>
      <c r="D502" s="95">
        <f t="shared" si="22"/>
        <v>47427</v>
      </c>
      <c r="E502" s="97" t="str">
        <f t="shared" si="23"/>
        <v>New 🌑 9:24pm</v>
      </c>
    </row>
    <row r="503" spans="1:5" x14ac:dyDescent="0.2">
      <c r="A503" s="36" t="s">
        <v>109</v>
      </c>
      <c r="B503" s="94">
        <v>47435.024305555555</v>
      </c>
      <c r="C503" s="94">
        <f t="shared" si="21"/>
        <v>47434.732638888891</v>
      </c>
      <c r="D503" s="95">
        <f t="shared" si="22"/>
        <v>47434</v>
      </c>
      <c r="E503" s="97" t="str">
        <f t="shared" si="23"/>
        <v>🌓 5:35pm</v>
      </c>
    </row>
    <row r="504" spans="1:5" x14ac:dyDescent="0.2">
      <c r="A504" s="36" t="s">
        <v>111</v>
      </c>
      <c r="B504" s="94">
        <v>47443.168749999997</v>
      </c>
      <c r="C504" s="94">
        <f t="shared" si="21"/>
        <v>47442.877083333333</v>
      </c>
      <c r="D504" s="95">
        <f t="shared" si="22"/>
        <v>47442</v>
      </c>
      <c r="E504" s="97" t="str">
        <f t="shared" si="23"/>
        <v>Full 🌕 9:03pm</v>
      </c>
    </row>
    <row r="505" spans="1:5" x14ac:dyDescent="0.2">
      <c r="A505" s="36" t="s">
        <v>112</v>
      </c>
      <c r="B505" s="94">
        <v>47450.991666666669</v>
      </c>
      <c r="C505" s="94">
        <f t="shared" si="21"/>
        <v>47450.700000000004</v>
      </c>
      <c r="D505" s="95">
        <f t="shared" si="22"/>
        <v>47450</v>
      </c>
      <c r="E505" s="97" t="str">
        <f t="shared" si="23"/>
        <v>🌗 4:48pm</v>
      </c>
    </row>
    <row r="506" spans="1:5" x14ac:dyDescent="0.2">
      <c r="A506" s="36" t="s">
        <v>107</v>
      </c>
      <c r="B506" s="94">
        <v>47457.619444444441</v>
      </c>
      <c r="C506" s="94">
        <f t="shared" si="21"/>
        <v>47457.327777777777</v>
      </c>
      <c r="D506" s="95">
        <f t="shared" si="22"/>
        <v>47457</v>
      </c>
      <c r="E506" s="97" t="str">
        <f t="shared" si="23"/>
        <v>New 🌑 7:52am</v>
      </c>
    </row>
    <row r="507" spans="1:5" x14ac:dyDescent="0.2">
      <c r="A507" s="36" t="s">
        <v>109</v>
      </c>
      <c r="B507" s="94">
        <v>47464.742361111108</v>
      </c>
      <c r="C507" s="94">
        <f t="shared" si="21"/>
        <v>47464.450694444444</v>
      </c>
      <c r="D507" s="95">
        <f t="shared" si="22"/>
        <v>47464</v>
      </c>
      <c r="E507" s="97" t="str">
        <f t="shared" si="23"/>
        <v>🌓 10:49am</v>
      </c>
    </row>
    <row r="508" spans="1:5" x14ac:dyDescent="0.2">
      <c r="A508" s="36" t="s">
        <v>111</v>
      </c>
      <c r="B508" s="94">
        <v>47472.948611111111</v>
      </c>
      <c r="C508" s="94">
        <f t="shared" ref="C508:C559" si="24">B508+$C$9/24</f>
        <v>47472.656944444447</v>
      </c>
      <c r="D508" s="95">
        <f t="shared" ref="D508:D559" si="25">INT(C508)</f>
        <v>47472</v>
      </c>
      <c r="E508" s="97" t="str">
        <f t="shared" ref="E508:E559" si="26">INDEX($B$8:$B$11,MATCH(A508,$A$8:$A$11,0))&amp;" "&amp;LOWER(SUBSTITUTE(TEXT(C508,"h:mm AM/PM")," ",""))</f>
        <v>Full 🌕 3:46pm</v>
      </c>
    </row>
    <row r="509" spans="1:5" x14ac:dyDescent="0.2">
      <c r="A509" s="36" t="s">
        <v>112</v>
      </c>
      <c r="B509" s="94">
        <v>47480.40902777778</v>
      </c>
      <c r="C509" s="94">
        <f t="shared" si="24"/>
        <v>47480.117361111115</v>
      </c>
      <c r="D509" s="95">
        <f t="shared" si="25"/>
        <v>47480</v>
      </c>
      <c r="E509" s="97" t="str">
        <f t="shared" si="26"/>
        <v>🌗 2:49am</v>
      </c>
    </row>
    <row r="510" spans="1:5" x14ac:dyDescent="0.2">
      <c r="A510" s="36" t="s">
        <v>107</v>
      </c>
      <c r="B510" s="94">
        <v>47487.117361111108</v>
      </c>
      <c r="C510" s="94">
        <f t="shared" si="24"/>
        <v>47486.825694444444</v>
      </c>
      <c r="D510" s="95">
        <f t="shared" si="25"/>
        <v>47486</v>
      </c>
      <c r="E510" s="97" t="str">
        <f t="shared" si="26"/>
        <v>New 🌑 7:49pm</v>
      </c>
    </row>
    <row r="511" spans="1:5" x14ac:dyDescent="0.2">
      <c r="A511" s="36" t="s">
        <v>109</v>
      </c>
      <c r="B511" s="94">
        <v>47494.587500000001</v>
      </c>
      <c r="C511" s="94">
        <f t="shared" si="24"/>
        <v>47494.295833333337</v>
      </c>
      <c r="D511" s="95">
        <f t="shared" si="25"/>
        <v>47494</v>
      </c>
      <c r="E511" s="97" t="str">
        <f t="shared" si="26"/>
        <v>🌓 7:06am</v>
      </c>
    </row>
    <row r="512" spans="1:5" x14ac:dyDescent="0.2">
      <c r="A512" s="36" t="s">
        <v>111</v>
      </c>
      <c r="B512" s="94">
        <v>47502.662499999999</v>
      </c>
      <c r="C512" s="94">
        <f t="shared" si="24"/>
        <v>47502.370833333334</v>
      </c>
      <c r="D512" s="95">
        <f t="shared" si="25"/>
        <v>47502</v>
      </c>
      <c r="E512" s="97" t="str">
        <f t="shared" si="26"/>
        <v>Full 🌕 8:54am</v>
      </c>
    </row>
    <row r="513" spans="1:5" x14ac:dyDescent="0.2">
      <c r="A513" s="36" t="s">
        <v>112</v>
      </c>
      <c r="B513" s="94">
        <v>47509.759722222225</v>
      </c>
      <c r="C513" s="94">
        <f t="shared" si="24"/>
        <v>47509.468055555561</v>
      </c>
      <c r="D513" s="95">
        <f t="shared" si="25"/>
        <v>47509</v>
      </c>
      <c r="E513" s="97" t="str">
        <f t="shared" si="26"/>
        <v>🌗 11:14am</v>
      </c>
    </row>
    <row r="514" spans="1:5" x14ac:dyDescent="0.2">
      <c r="A514" s="36" t="s">
        <v>107</v>
      </c>
      <c r="B514" s="94">
        <v>47516.671527777777</v>
      </c>
      <c r="C514" s="94">
        <f t="shared" si="24"/>
        <v>47516.379861111112</v>
      </c>
      <c r="D514" s="95">
        <f t="shared" si="25"/>
        <v>47516</v>
      </c>
      <c r="E514" s="97" t="str">
        <f t="shared" si="26"/>
        <v>New 🌑 9:07am</v>
      </c>
    </row>
    <row r="515" spans="1:5" x14ac:dyDescent="0.2">
      <c r="A515" s="36" t="s">
        <v>109</v>
      </c>
      <c r="B515" s="94">
        <v>47524.492361111108</v>
      </c>
      <c r="C515" s="94">
        <f t="shared" si="24"/>
        <v>47524.200694444444</v>
      </c>
      <c r="D515" s="95">
        <f t="shared" si="25"/>
        <v>47524</v>
      </c>
      <c r="E515" s="97" t="str">
        <f t="shared" si="26"/>
        <v>🌓 4:49am</v>
      </c>
    </row>
    <row r="516" spans="1:5" x14ac:dyDescent="0.2">
      <c r="A516" s="36" t="s">
        <v>111</v>
      </c>
      <c r="B516" s="94">
        <v>47532.263888888891</v>
      </c>
      <c r="C516" s="94">
        <f t="shared" si="24"/>
        <v>47531.972222222226</v>
      </c>
      <c r="D516" s="95">
        <f t="shared" si="25"/>
        <v>47531</v>
      </c>
      <c r="E516" s="97" t="str">
        <f t="shared" si="26"/>
        <v>Full 🌕 11:20pm</v>
      </c>
    </row>
    <row r="517" spans="1:5" x14ac:dyDescent="0.2">
      <c r="A517" s="36" t="s">
        <v>112</v>
      </c>
      <c r="B517" s="94">
        <v>47539.081944444442</v>
      </c>
      <c r="C517" s="94">
        <f t="shared" si="24"/>
        <v>47538.790277777778</v>
      </c>
      <c r="D517" s="95">
        <f t="shared" si="25"/>
        <v>47538</v>
      </c>
      <c r="E517" s="97" t="str">
        <f t="shared" si="26"/>
        <v>🌗 6:58pm</v>
      </c>
    </row>
    <row r="518" spans="1:5" x14ac:dyDescent="0.2">
      <c r="A518" s="36" t="s">
        <v>107</v>
      </c>
      <c r="B518" s="94">
        <v>47546.273611111108</v>
      </c>
      <c r="C518" s="94">
        <f t="shared" si="24"/>
        <v>47545.981944444444</v>
      </c>
      <c r="D518" s="95">
        <f t="shared" si="25"/>
        <v>47545</v>
      </c>
      <c r="E518" s="97" t="str">
        <f t="shared" si="26"/>
        <v>New 🌑 11:34pm</v>
      </c>
    </row>
    <row r="519" spans="1:5" x14ac:dyDescent="0.2">
      <c r="A519" s="36" t="s">
        <v>109</v>
      </c>
      <c r="B519" s="94">
        <v>47554.365972222222</v>
      </c>
      <c r="C519" s="94">
        <f t="shared" si="24"/>
        <v>47554.074305555558</v>
      </c>
      <c r="D519" s="95">
        <f t="shared" si="25"/>
        <v>47554</v>
      </c>
      <c r="E519" s="97" t="str">
        <f t="shared" si="26"/>
        <v>🌓 1:47am</v>
      </c>
    </row>
    <row r="520" spans="1:5" x14ac:dyDescent="0.2">
      <c r="A520" s="36" t="s">
        <v>111</v>
      </c>
      <c r="B520" s="94">
        <v>47561.74722222222</v>
      </c>
      <c r="C520" s="94">
        <f t="shared" si="24"/>
        <v>47561.455555555556</v>
      </c>
      <c r="D520" s="95">
        <f t="shared" si="25"/>
        <v>47561</v>
      </c>
      <c r="E520" s="97" t="str">
        <f t="shared" si="26"/>
        <v>Full 🌕 10:56am</v>
      </c>
    </row>
    <row r="521" spans="1:5" x14ac:dyDescent="0.2">
      <c r="A521" s="36" t="s">
        <v>112</v>
      </c>
      <c r="B521" s="94">
        <v>47568.410416666666</v>
      </c>
      <c r="C521" s="94">
        <f t="shared" si="24"/>
        <v>47568.118750000001</v>
      </c>
      <c r="D521" s="95">
        <f t="shared" si="25"/>
        <v>47568</v>
      </c>
      <c r="E521" s="97" t="str">
        <f t="shared" si="26"/>
        <v>🌗 2:51am</v>
      </c>
    </row>
    <row r="522" spans="1:5" x14ac:dyDescent="0.2">
      <c r="A522" s="36" t="s">
        <v>107</v>
      </c>
      <c r="B522" s="94">
        <v>47575.918055555558</v>
      </c>
      <c r="C522" s="94">
        <f t="shared" si="24"/>
        <v>47575.626388888893</v>
      </c>
      <c r="D522" s="95">
        <f t="shared" si="25"/>
        <v>47575</v>
      </c>
      <c r="E522" s="97" t="str">
        <f t="shared" si="26"/>
        <v>New 🌑 3:02pm</v>
      </c>
    </row>
    <row r="523" spans="1:5" x14ac:dyDescent="0.2">
      <c r="A523" s="36" t="s">
        <v>109</v>
      </c>
      <c r="B523" s="94">
        <v>47584.122916666667</v>
      </c>
      <c r="C523" s="94">
        <f t="shared" si="24"/>
        <v>47583.831250000003</v>
      </c>
      <c r="D523" s="95">
        <f t="shared" si="25"/>
        <v>47583</v>
      </c>
      <c r="E523" s="97" t="str">
        <f t="shared" si="26"/>
        <v>🌓 7:57pm</v>
      </c>
    </row>
    <row r="524" spans="1:5" x14ac:dyDescent="0.2">
      <c r="A524" s="36" t="s">
        <v>111</v>
      </c>
      <c r="B524" s="94">
        <v>47591.138888888891</v>
      </c>
      <c r="C524" s="94">
        <f t="shared" si="24"/>
        <v>47590.847222222226</v>
      </c>
      <c r="D524" s="95">
        <f t="shared" si="25"/>
        <v>47590</v>
      </c>
      <c r="E524" s="97" t="str">
        <f t="shared" si="26"/>
        <v>Full 🌕 8:20pm</v>
      </c>
    </row>
    <row r="525" spans="1:5" x14ac:dyDescent="0.2">
      <c r="A525" s="36" t="s">
        <v>112</v>
      </c>
      <c r="B525" s="94">
        <v>47597.777083333334</v>
      </c>
      <c r="C525" s="94">
        <f t="shared" si="24"/>
        <v>47597.48541666667</v>
      </c>
      <c r="D525" s="95">
        <f t="shared" si="25"/>
        <v>47597</v>
      </c>
      <c r="E525" s="97" t="str">
        <f t="shared" si="26"/>
        <v>🌗 11:39am</v>
      </c>
    </row>
    <row r="526" spans="1:5" x14ac:dyDescent="0.2">
      <c r="A526" s="36" t="s">
        <v>107</v>
      </c>
      <c r="B526" s="94">
        <v>47605.591666666667</v>
      </c>
      <c r="C526" s="94">
        <f t="shared" si="24"/>
        <v>47605.3</v>
      </c>
      <c r="D526" s="95">
        <f t="shared" si="25"/>
        <v>47605</v>
      </c>
      <c r="E526" s="97" t="str">
        <f t="shared" si="26"/>
        <v>New 🌑 7:12am</v>
      </c>
    </row>
    <row r="527" spans="1:5" x14ac:dyDescent="0.2">
      <c r="A527" s="36" t="s">
        <v>109</v>
      </c>
      <c r="B527" s="94">
        <v>47613.71597222222</v>
      </c>
      <c r="C527" s="94">
        <f t="shared" si="24"/>
        <v>47613.424305555556</v>
      </c>
      <c r="D527" s="95">
        <f t="shared" si="25"/>
        <v>47613</v>
      </c>
      <c r="E527" s="97" t="str">
        <f t="shared" si="26"/>
        <v>🌓 10:11am</v>
      </c>
    </row>
    <row r="528" spans="1:5" x14ac:dyDescent="0.2">
      <c r="A528" s="36" t="s">
        <v>111</v>
      </c>
      <c r="B528" s="94">
        <v>47620.47152777778</v>
      </c>
      <c r="C528" s="94">
        <f t="shared" si="24"/>
        <v>47620.179861111115</v>
      </c>
      <c r="D528" s="95">
        <f t="shared" si="25"/>
        <v>47620</v>
      </c>
      <c r="E528" s="97" t="str">
        <f t="shared" si="26"/>
        <v>Full 🌕 4:19am</v>
      </c>
    </row>
    <row r="529" spans="1:5" x14ac:dyDescent="0.2">
      <c r="A529" s="36" t="s">
        <v>112</v>
      </c>
      <c r="B529" s="94">
        <v>47627.206250000003</v>
      </c>
      <c r="C529" s="94">
        <f t="shared" si="24"/>
        <v>47626.914583333339</v>
      </c>
      <c r="D529" s="95">
        <f t="shared" si="25"/>
        <v>47626</v>
      </c>
      <c r="E529" s="97" t="str">
        <f t="shared" si="26"/>
        <v>🌗 9:57pm</v>
      </c>
    </row>
    <row r="530" spans="1:5" x14ac:dyDescent="0.2">
      <c r="A530" s="36" t="s">
        <v>107</v>
      </c>
      <c r="B530" s="94">
        <v>47635.26458333333</v>
      </c>
      <c r="C530" s="94">
        <f t="shared" si="24"/>
        <v>47634.972916666666</v>
      </c>
      <c r="D530" s="95">
        <f t="shared" si="25"/>
        <v>47634</v>
      </c>
      <c r="E530" s="97" t="str">
        <f t="shared" si="26"/>
        <v>New 🌑 11:21pm</v>
      </c>
    </row>
    <row r="531" spans="1:5" x14ac:dyDescent="0.2">
      <c r="A531" s="36" t="s">
        <v>109</v>
      </c>
      <c r="B531" s="94">
        <v>47643.15</v>
      </c>
      <c r="C531" s="94">
        <f t="shared" si="24"/>
        <v>47642.858333333337</v>
      </c>
      <c r="D531" s="95">
        <f t="shared" si="25"/>
        <v>47642</v>
      </c>
      <c r="E531" s="97" t="str">
        <f t="shared" si="26"/>
        <v>🌓 8:36pm</v>
      </c>
    </row>
    <row r="532" spans="1:5" x14ac:dyDescent="0.2">
      <c r="A532" s="36" t="s">
        <v>111</v>
      </c>
      <c r="B532" s="94">
        <v>47649.77847222222</v>
      </c>
      <c r="C532" s="94">
        <f t="shared" si="24"/>
        <v>47649.486805555556</v>
      </c>
      <c r="D532" s="95">
        <f t="shared" si="25"/>
        <v>47649</v>
      </c>
      <c r="E532" s="97" t="str">
        <f t="shared" si="26"/>
        <v>Full 🌕 11:41am</v>
      </c>
    </row>
    <row r="533" spans="1:5" x14ac:dyDescent="0.2">
      <c r="A533" s="36" t="s">
        <v>112</v>
      </c>
      <c r="B533" s="94">
        <v>47656.72152777778</v>
      </c>
      <c r="C533" s="94">
        <f t="shared" si="24"/>
        <v>47656.429861111115</v>
      </c>
      <c r="D533" s="95">
        <f t="shared" si="25"/>
        <v>47656</v>
      </c>
      <c r="E533" s="97" t="str">
        <f t="shared" si="26"/>
        <v>🌗 10:19am</v>
      </c>
    </row>
    <row r="534" spans="1:5" x14ac:dyDescent="0.2">
      <c r="A534" s="36" t="s">
        <v>107</v>
      </c>
      <c r="B534" s="94">
        <v>47664.898611111108</v>
      </c>
      <c r="C534" s="94">
        <f t="shared" si="24"/>
        <v>47664.606944444444</v>
      </c>
      <c r="D534" s="95">
        <f t="shared" si="25"/>
        <v>47664</v>
      </c>
      <c r="E534" s="97" t="str">
        <f t="shared" si="26"/>
        <v>New 🌑 2:34pm</v>
      </c>
    </row>
    <row r="535" spans="1:5" x14ac:dyDescent="0.2">
      <c r="A535" s="36" t="s">
        <v>109</v>
      </c>
      <c r="B535" s="94">
        <v>47672.459722222222</v>
      </c>
      <c r="C535" s="94">
        <f t="shared" si="24"/>
        <v>47672.168055555558</v>
      </c>
      <c r="D535" s="95">
        <f t="shared" si="25"/>
        <v>47672</v>
      </c>
      <c r="E535" s="97" t="str">
        <f t="shared" si="26"/>
        <v>🌓 4:02am</v>
      </c>
    </row>
    <row r="536" spans="1:5" x14ac:dyDescent="0.2">
      <c r="A536" s="36" t="s">
        <v>111</v>
      </c>
      <c r="B536" s="94">
        <v>47679.091666666667</v>
      </c>
      <c r="C536" s="94">
        <f t="shared" si="24"/>
        <v>47678.8</v>
      </c>
      <c r="D536" s="95">
        <f t="shared" si="25"/>
        <v>47678</v>
      </c>
      <c r="E536" s="97" t="str">
        <f t="shared" si="26"/>
        <v>Full 🌕 7:12pm</v>
      </c>
    </row>
    <row r="537" spans="1:5" x14ac:dyDescent="0.2">
      <c r="A537" s="36" t="s">
        <v>112</v>
      </c>
      <c r="B537" s="94">
        <v>47686.338194444441</v>
      </c>
      <c r="C537" s="94">
        <f t="shared" si="24"/>
        <v>47686.046527777777</v>
      </c>
      <c r="D537" s="95">
        <f t="shared" si="25"/>
        <v>47686</v>
      </c>
      <c r="E537" s="97" t="str">
        <f t="shared" si="26"/>
        <v>🌗 1:07am</v>
      </c>
    </row>
    <row r="538" spans="1:5" x14ac:dyDescent="0.2">
      <c r="A538" s="36" t="s">
        <v>107</v>
      </c>
      <c r="B538" s="94">
        <v>47694.46597222222</v>
      </c>
      <c r="C538" s="94">
        <f t="shared" si="24"/>
        <v>47694.174305555556</v>
      </c>
      <c r="D538" s="95">
        <f t="shared" si="25"/>
        <v>47694</v>
      </c>
      <c r="E538" s="97" t="str">
        <f t="shared" si="26"/>
        <v>New 🌑 4:11am</v>
      </c>
    </row>
    <row r="539" spans="1:5" x14ac:dyDescent="0.2">
      <c r="A539" s="36" t="s">
        <v>109</v>
      </c>
      <c r="B539" s="94">
        <v>47701.696527777778</v>
      </c>
      <c r="C539" s="94">
        <f t="shared" si="24"/>
        <v>47701.404861111114</v>
      </c>
      <c r="D539" s="95">
        <f t="shared" si="25"/>
        <v>47701</v>
      </c>
      <c r="E539" s="97" t="str">
        <f t="shared" si="26"/>
        <v>🌓 9:43am</v>
      </c>
    </row>
    <row r="540" spans="1:5" x14ac:dyDescent="0.2">
      <c r="A540" s="36" t="s">
        <v>111</v>
      </c>
      <c r="B540" s="94">
        <v>47708.447222222225</v>
      </c>
      <c r="C540" s="94">
        <f t="shared" si="24"/>
        <v>47708.155555555561</v>
      </c>
      <c r="D540" s="95">
        <f t="shared" si="25"/>
        <v>47708</v>
      </c>
      <c r="E540" s="97" t="str">
        <f t="shared" si="26"/>
        <v>Full 🌕 3:44am</v>
      </c>
    </row>
    <row r="541" spans="1:5" x14ac:dyDescent="0.2">
      <c r="A541" s="36" t="s">
        <v>112</v>
      </c>
      <c r="B541" s="94">
        <v>47716.052083333336</v>
      </c>
      <c r="C541" s="94">
        <f t="shared" si="24"/>
        <v>47715.760416666672</v>
      </c>
      <c r="D541" s="95">
        <f t="shared" si="25"/>
        <v>47715</v>
      </c>
      <c r="E541" s="97" t="str">
        <f t="shared" si="26"/>
        <v>🌗 6:15pm</v>
      </c>
    </row>
    <row r="542" spans="1:5" x14ac:dyDescent="0.2">
      <c r="A542" s="36" t="s">
        <v>107</v>
      </c>
      <c r="B542" s="94">
        <v>47723.963194444441</v>
      </c>
      <c r="C542" s="94">
        <f t="shared" si="24"/>
        <v>47723.671527777777</v>
      </c>
      <c r="D542" s="95">
        <f t="shared" si="25"/>
        <v>47723</v>
      </c>
      <c r="E542" s="97" t="str">
        <f t="shared" si="26"/>
        <v>New 🌑 4:07pm</v>
      </c>
    </row>
    <row r="543" spans="1:5" x14ac:dyDescent="0.2">
      <c r="A543" s="36" t="s">
        <v>109</v>
      </c>
      <c r="B543" s="94">
        <v>47730.913194444445</v>
      </c>
      <c r="C543" s="94">
        <f t="shared" si="24"/>
        <v>47730.621527777781</v>
      </c>
      <c r="D543" s="95">
        <f t="shared" si="25"/>
        <v>47730</v>
      </c>
      <c r="E543" s="97" t="str">
        <f t="shared" si="26"/>
        <v>🌓 2:55pm</v>
      </c>
    </row>
    <row r="544" spans="1:5" x14ac:dyDescent="0.2">
      <c r="A544" s="36" t="s">
        <v>111</v>
      </c>
      <c r="B544" s="94">
        <v>47737.887499999997</v>
      </c>
      <c r="C544" s="94">
        <f t="shared" si="24"/>
        <v>47737.595833333333</v>
      </c>
      <c r="D544" s="95">
        <f t="shared" si="25"/>
        <v>47737</v>
      </c>
      <c r="E544" s="97" t="str">
        <f t="shared" si="26"/>
        <v>Full 🌕 2:18pm</v>
      </c>
    </row>
    <row r="545" spans="1:5" x14ac:dyDescent="0.2">
      <c r="A545" s="36" t="s">
        <v>112</v>
      </c>
      <c r="B545" s="94">
        <v>47745.830555555556</v>
      </c>
      <c r="C545" s="94">
        <f t="shared" si="24"/>
        <v>47745.538888888892</v>
      </c>
      <c r="D545" s="95">
        <f t="shared" si="25"/>
        <v>47745</v>
      </c>
      <c r="E545" s="97" t="str">
        <f t="shared" si="26"/>
        <v>🌗 12:56pm</v>
      </c>
    </row>
    <row r="546" spans="1:5" x14ac:dyDescent="0.2">
      <c r="A546" s="36" t="s">
        <v>107</v>
      </c>
      <c r="B546" s="94">
        <v>47753.412499999999</v>
      </c>
      <c r="C546" s="94">
        <f t="shared" si="24"/>
        <v>47753.120833333334</v>
      </c>
      <c r="D546" s="95">
        <f t="shared" si="25"/>
        <v>47753</v>
      </c>
      <c r="E546" s="97" t="str">
        <f t="shared" si="26"/>
        <v>New 🌑 2:54am</v>
      </c>
    </row>
    <row r="547" spans="1:5" x14ac:dyDescent="0.2">
      <c r="A547" s="36" t="s">
        <v>109</v>
      </c>
      <c r="B547" s="94">
        <v>47760.163888888892</v>
      </c>
      <c r="C547" s="94">
        <f t="shared" si="24"/>
        <v>47759.872222222228</v>
      </c>
      <c r="D547" s="95">
        <f t="shared" si="25"/>
        <v>47759</v>
      </c>
      <c r="E547" s="97" t="str">
        <f t="shared" si="26"/>
        <v>🌓 8:56pm</v>
      </c>
    </row>
    <row r="548" spans="1:5" x14ac:dyDescent="0.2">
      <c r="A548" s="36" t="s">
        <v>111</v>
      </c>
      <c r="B548" s="94">
        <v>47767.449305555558</v>
      </c>
      <c r="C548" s="94">
        <f t="shared" si="24"/>
        <v>47767.157638888893</v>
      </c>
      <c r="D548" s="95">
        <f t="shared" si="25"/>
        <v>47767</v>
      </c>
      <c r="E548" s="97" t="str">
        <f t="shared" si="26"/>
        <v>Full 🌕 3:47am</v>
      </c>
    </row>
    <row r="549" spans="1:5" x14ac:dyDescent="0.2">
      <c r="A549" s="36" t="s">
        <v>112</v>
      </c>
      <c r="B549" s="94">
        <v>47775.618055555555</v>
      </c>
      <c r="C549" s="94">
        <f t="shared" si="24"/>
        <v>47775.326388888891</v>
      </c>
      <c r="D549" s="95">
        <f t="shared" si="25"/>
        <v>47775</v>
      </c>
      <c r="E549" s="97" t="str">
        <f t="shared" si="26"/>
        <v>🌗 7:50am</v>
      </c>
    </row>
    <row r="550" spans="1:5" x14ac:dyDescent="0.2">
      <c r="A550" s="36" t="s">
        <v>107</v>
      </c>
      <c r="B550" s="94">
        <v>47782.845138888886</v>
      </c>
      <c r="C550" s="94">
        <f t="shared" si="24"/>
        <v>47782.553472222222</v>
      </c>
      <c r="D550" s="95">
        <f t="shared" si="25"/>
        <v>47782</v>
      </c>
      <c r="E550" s="97" t="str">
        <f t="shared" si="26"/>
        <v>New 🌑 1:17pm</v>
      </c>
    </row>
    <row r="551" spans="1:5" x14ac:dyDescent="0.2">
      <c r="A551" s="36" t="s">
        <v>109</v>
      </c>
      <c r="B551" s="94">
        <v>47789.49722222222</v>
      </c>
      <c r="C551" s="94">
        <f t="shared" si="24"/>
        <v>47789.205555555556</v>
      </c>
      <c r="D551" s="95">
        <f t="shared" si="25"/>
        <v>47789</v>
      </c>
      <c r="E551" s="97" t="str">
        <f t="shared" si="26"/>
        <v>🌓 4:56am</v>
      </c>
    </row>
    <row r="552" spans="1:5" x14ac:dyDescent="0.2">
      <c r="A552" s="36" t="s">
        <v>111</v>
      </c>
      <c r="B552" s="94">
        <v>47797.145833333336</v>
      </c>
      <c r="C552" s="94">
        <f t="shared" si="24"/>
        <v>47796.854166666672</v>
      </c>
      <c r="D552" s="95">
        <f t="shared" si="25"/>
        <v>47796</v>
      </c>
      <c r="E552" s="97" t="str">
        <f t="shared" si="26"/>
        <v>Full 🌕 8:30pm</v>
      </c>
    </row>
    <row r="553" spans="1:5" x14ac:dyDescent="0.2">
      <c r="A553" s="36" t="s">
        <v>112</v>
      </c>
      <c r="B553" s="94">
        <v>47805.355555555558</v>
      </c>
      <c r="C553" s="94">
        <f t="shared" si="24"/>
        <v>47805.063888888893</v>
      </c>
      <c r="D553" s="95">
        <f t="shared" si="25"/>
        <v>47805</v>
      </c>
      <c r="E553" s="97" t="str">
        <f t="shared" si="26"/>
        <v>🌗 1:32am</v>
      </c>
    </row>
    <row r="554" spans="1:5" x14ac:dyDescent="0.2">
      <c r="A554" s="36" t="s">
        <v>107</v>
      </c>
      <c r="B554" s="94">
        <v>47812.281944444447</v>
      </c>
      <c r="C554" s="94">
        <f t="shared" si="24"/>
        <v>47811.990277777782</v>
      </c>
      <c r="D554" s="95">
        <f t="shared" si="25"/>
        <v>47811</v>
      </c>
      <c r="E554" s="97" t="str">
        <f t="shared" si="26"/>
        <v>New 🌑 11:46pm</v>
      </c>
    </row>
    <row r="555" spans="1:5" x14ac:dyDescent="0.2">
      <c r="A555" s="36" t="s">
        <v>109</v>
      </c>
      <c r="B555" s="94">
        <v>47818.956250000003</v>
      </c>
      <c r="C555" s="94">
        <f t="shared" si="24"/>
        <v>47818.664583333339</v>
      </c>
      <c r="D555" s="95">
        <f t="shared" si="25"/>
        <v>47818</v>
      </c>
      <c r="E555" s="97" t="str">
        <f t="shared" si="26"/>
        <v>🌓 3:57pm</v>
      </c>
    </row>
    <row r="556" spans="1:5" x14ac:dyDescent="0.2">
      <c r="A556" s="36" t="s">
        <v>111</v>
      </c>
      <c r="B556" s="94">
        <v>47826.944444444445</v>
      </c>
      <c r="C556" s="94">
        <f t="shared" si="24"/>
        <v>47826.652777777781</v>
      </c>
      <c r="D556" s="95">
        <f t="shared" si="25"/>
        <v>47826</v>
      </c>
      <c r="E556" s="97" t="str">
        <f t="shared" si="26"/>
        <v>Full 🌕 3:40pm</v>
      </c>
    </row>
    <row r="557" spans="1:5" x14ac:dyDescent="0.2">
      <c r="A557" s="36" t="s">
        <v>112</v>
      </c>
      <c r="B557" s="94">
        <v>47835.000694444447</v>
      </c>
      <c r="C557" s="94">
        <f t="shared" si="24"/>
        <v>47834.709027777782</v>
      </c>
      <c r="D557" s="95">
        <f t="shared" si="25"/>
        <v>47834</v>
      </c>
      <c r="E557" s="97" t="str">
        <f t="shared" si="26"/>
        <v>🌗 5:01pm</v>
      </c>
    </row>
    <row r="558" spans="1:5" x14ac:dyDescent="0.2">
      <c r="A558" s="36" t="s">
        <v>107</v>
      </c>
      <c r="B558" s="94">
        <v>47841.730555555558</v>
      </c>
      <c r="C558" s="94">
        <f t="shared" si="24"/>
        <v>47841.438888888893</v>
      </c>
      <c r="D558" s="95">
        <f t="shared" si="25"/>
        <v>47841</v>
      </c>
      <c r="E558" s="97" t="str">
        <f t="shared" si="26"/>
        <v>New 🌑 10:32am</v>
      </c>
    </row>
    <row r="559" spans="1:5" x14ac:dyDescent="0.2">
      <c r="A559" s="36" t="s">
        <v>109</v>
      </c>
      <c r="B559" s="94">
        <v>47848.566666666666</v>
      </c>
      <c r="C559" s="94">
        <f t="shared" si="24"/>
        <v>47848.275000000001</v>
      </c>
      <c r="D559" s="95">
        <f t="shared" si="25"/>
        <v>47848</v>
      </c>
      <c r="E559" s="97" t="str">
        <f t="shared" si="26"/>
        <v>🌓 6:36am</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1"/>
  <sheetViews>
    <sheetView showGridLines="0" workbookViewId="0"/>
  </sheetViews>
  <sheetFormatPr defaultColWidth="8.85546875" defaultRowHeight="12.75" x14ac:dyDescent="0.2"/>
  <cols>
    <col min="1" max="1" width="10.42578125" style="42" customWidth="1"/>
    <col min="2" max="2" width="72.7109375" style="130" customWidth="1"/>
    <col min="3" max="3" width="19.140625" style="1" customWidth="1"/>
    <col min="4" max="16384" width="8.85546875" style="1"/>
  </cols>
  <sheetData>
    <row r="1" spans="1:3" s="79" customFormat="1" ht="32.1" customHeight="1" x14ac:dyDescent="0.2">
      <c r="A1" s="117" t="s">
        <v>85</v>
      </c>
      <c r="B1" s="122"/>
      <c r="C1" s="117"/>
    </row>
    <row r="2" spans="1:3" s="79" customFormat="1" x14ac:dyDescent="0.2">
      <c r="A2" s="120" t="s">
        <v>101</v>
      </c>
      <c r="B2" s="123"/>
      <c r="C2" s="121" t="s">
        <v>136</v>
      </c>
    </row>
    <row r="3" spans="1:3" ht="15" x14ac:dyDescent="0.2">
      <c r="A3" s="23"/>
      <c r="B3" s="124"/>
      <c r="C3" s="24"/>
    </row>
    <row r="4" spans="1:3" ht="18" x14ac:dyDescent="0.2">
      <c r="A4" s="118" t="s">
        <v>125</v>
      </c>
      <c r="B4" s="125"/>
      <c r="C4" s="119"/>
    </row>
    <row r="5" spans="1:3" ht="28.5" x14ac:dyDescent="0.2">
      <c r="A5" s="23"/>
      <c r="B5" s="126" t="s">
        <v>86</v>
      </c>
      <c r="C5" s="24"/>
    </row>
    <row r="6" spans="1:3" x14ac:dyDescent="0.2">
      <c r="A6" s="23"/>
      <c r="B6" s="127"/>
      <c r="C6" s="24"/>
    </row>
    <row r="7" spans="1:3" s="36" customFormat="1" ht="18" x14ac:dyDescent="0.2">
      <c r="A7" s="118" t="s">
        <v>126</v>
      </c>
      <c r="B7" s="125"/>
      <c r="C7" s="119"/>
    </row>
    <row r="8" spans="1:3" ht="57" x14ac:dyDescent="0.2">
      <c r="A8" s="23"/>
      <c r="B8" s="126" t="s">
        <v>87</v>
      </c>
      <c r="C8" s="24"/>
    </row>
    <row r="9" spans="1:3" x14ac:dyDescent="0.2">
      <c r="A9" s="23"/>
      <c r="B9" s="128"/>
      <c r="C9" s="24"/>
    </row>
    <row r="10" spans="1:3" s="36" customFormat="1" ht="18" x14ac:dyDescent="0.2">
      <c r="A10" s="118" t="s">
        <v>127</v>
      </c>
      <c r="B10" s="125"/>
      <c r="C10" s="119"/>
    </row>
    <row r="11" spans="1:3" ht="42.75" x14ac:dyDescent="0.2">
      <c r="A11" s="23"/>
      <c r="B11" s="126" t="s">
        <v>88</v>
      </c>
      <c r="C11" s="24"/>
    </row>
    <row r="12" spans="1:3" x14ac:dyDescent="0.2">
      <c r="A12" s="23"/>
      <c r="B12" s="127"/>
      <c r="C12" s="24"/>
    </row>
    <row r="13" spans="1:3" ht="60" x14ac:dyDescent="0.2">
      <c r="A13" s="23"/>
      <c r="B13" s="129" t="s">
        <v>89</v>
      </c>
      <c r="C13" s="24"/>
    </row>
    <row r="15" spans="1:3" ht="71.25" x14ac:dyDescent="0.2">
      <c r="B15" s="126" t="s">
        <v>90</v>
      </c>
    </row>
    <row r="17" spans="1:3" ht="18" x14ac:dyDescent="0.2">
      <c r="A17" s="132" t="s">
        <v>129</v>
      </c>
      <c r="B17" s="133"/>
      <c r="C17" s="134"/>
    </row>
    <row r="18" spans="1:3" x14ac:dyDescent="0.2">
      <c r="A18" s="135"/>
      <c r="B18" s="135"/>
      <c r="C18" s="135"/>
    </row>
    <row r="19" spans="1:3" ht="14.25" x14ac:dyDescent="0.2">
      <c r="A19" s="135"/>
      <c r="B19" s="136" t="s">
        <v>130</v>
      </c>
      <c r="C19" s="135"/>
    </row>
    <row r="20" spans="1:3" ht="14.25" x14ac:dyDescent="0.2">
      <c r="A20" s="135"/>
      <c r="B20" s="137"/>
      <c r="C20" s="135"/>
    </row>
    <row r="21" spans="1:3" ht="14.25" x14ac:dyDescent="0.2">
      <c r="A21" s="135"/>
      <c r="B21" s="136" t="s">
        <v>131</v>
      </c>
      <c r="C21" s="135"/>
    </row>
  </sheetData>
  <hyperlinks>
    <hyperlink ref="A2" r:id="rId1" xr:uid="{6AB9A14D-9D55-4DF6-BA86-1B23FDD9E348}"/>
    <hyperlink ref="B19" r:id="rId2" xr:uid="{28E63CE2-9EC9-4677-B679-223062AD8F7D}"/>
    <hyperlink ref="B21" r:id="rId3" xr:uid="{64EE4F20-6831-47FF-8DDB-C90B3997A18E}"/>
  </hyperlinks>
  <pageMargins left="0.7" right="0.7" top="0.75" bottom="0.75" header="0.3" footer="0.3"/>
  <pageSetup orientation="portrait" r:id="rId4"/>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7A8C8-280F-42D5-B888-FB4D4ABA7A27}">
  <dimension ref="A1:C19"/>
  <sheetViews>
    <sheetView showGridLines="0" workbookViewId="0"/>
  </sheetViews>
  <sheetFormatPr defaultRowHeight="12.75" x14ac:dyDescent="0.2"/>
  <cols>
    <col min="1" max="1" width="2.85546875" style="116" customWidth="1"/>
    <col min="2" max="2" width="71.5703125" style="116" customWidth="1"/>
    <col min="3" max="3" width="22.28515625" style="105" customWidth="1"/>
    <col min="4" max="16384" width="9.140625" style="105"/>
  </cols>
  <sheetData>
    <row r="1" spans="1:3" ht="32.1" customHeight="1" x14ac:dyDescent="0.2">
      <c r="A1" s="102"/>
      <c r="B1" s="103" t="s">
        <v>119</v>
      </c>
      <c r="C1" s="104"/>
    </row>
    <row r="2" spans="1:3" ht="15" x14ac:dyDescent="0.2">
      <c r="A2" s="106"/>
      <c r="B2" s="107"/>
      <c r="C2" s="108"/>
    </row>
    <row r="3" spans="1:3" ht="15" x14ac:dyDescent="0.2">
      <c r="A3" s="106"/>
      <c r="B3" s="109" t="s">
        <v>3</v>
      </c>
      <c r="C3" s="108"/>
    </row>
    <row r="4" spans="1:3" ht="14.25" x14ac:dyDescent="0.2">
      <c r="A4" s="106"/>
      <c r="B4" s="110" t="s">
        <v>101</v>
      </c>
      <c r="C4" s="108"/>
    </row>
    <row r="5" spans="1:3" ht="15" x14ac:dyDescent="0.2">
      <c r="A5" s="106"/>
      <c r="B5" s="111"/>
      <c r="C5" s="108"/>
    </row>
    <row r="6" spans="1:3" ht="15.75" x14ac:dyDescent="0.25">
      <c r="A6" s="106"/>
      <c r="B6" s="112" t="s">
        <v>136</v>
      </c>
      <c r="C6" s="108"/>
    </row>
    <row r="7" spans="1:3" ht="15" x14ac:dyDescent="0.2">
      <c r="A7" s="106"/>
      <c r="B7" s="111"/>
      <c r="C7" s="108"/>
    </row>
    <row r="8" spans="1:3" ht="30" x14ac:dyDescent="0.2">
      <c r="A8" s="106"/>
      <c r="B8" s="111" t="s">
        <v>95</v>
      </c>
      <c r="C8" s="108"/>
    </row>
    <row r="9" spans="1:3" ht="15" x14ac:dyDescent="0.2">
      <c r="A9" s="106"/>
      <c r="B9" s="111"/>
      <c r="C9" s="108"/>
    </row>
    <row r="10" spans="1:3" ht="30" x14ac:dyDescent="0.2">
      <c r="A10" s="106"/>
      <c r="B10" s="111" t="s">
        <v>4</v>
      </c>
      <c r="C10" s="108"/>
    </row>
    <row r="11" spans="1:3" ht="15" x14ac:dyDescent="0.2">
      <c r="A11" s="106"/>
      <c r="B11" s="111"/>
      <c r="C11" s="108"/>
    </row>
    <row r="12" spans="1:3" ht="30" x14ac:dyDescent="0.2">
      <c r="A12" s="106"/>
      <c r="B12" s="111" t="s">
        <v>5</v>
      </c>
      <c r="C12" s="108"/>
    </row>
    <row r="13" spans="1:3" ht="15" x14ac:dyDescent="0.2">
      <c r="A13" s="106"/>
      <c r="B13" s="111"/>
      <c r="C13" s="108"/>
    </row>
    <row r="14" spans="1:3" ht="15.75" x14ac:dyDescent="0.25">
      <c r="A14" s="106"/>
      <c r="B14" s="112" t="s">
        <v>123</v>
      </c>
      <c r="C14" s="108"/>
    </row>
    <row r="15" spans="1:3" ht="15" x14ac:dyDescent="0.2">
      <c r="A15" s="106"/>
      <c r="B15" s="113" t="s">
        <v>102</v>
      </c>
      <c r="C15" s="108"/>
    </row>
    <row r="16" spans="1:3" ht="15" x14ac:dyDescent="0.2">
      <c r="A16" s="106"/>
      <c r="B16" s="114"/>
      <c r="C16" s="108"/>
    </row>
    <row r="17" spans="1:3" ht="15" x14ac:dyDescent="0.2">
      <c r="A17" s="106"/>
      <c r="B17" s="115" t="s">
        <v>124</v>
      </c>
      <c r="C17" s="108"/>
    </row>
    <row r="18" spans="1:3" ht="14.25" x14ac:dyDescent="0.2">
      <c r="A18" s="106"/>
      <c r="B18" s="106"/>
      <c r="C18" s="108"/>
    </row>
    <row r="19" spans="1:3" ht="14.25" x14ac:dyDescent="0.2">
      <c r="A19" s="106"/>
      <c r="B19" s="106"/>
      <c r="C19" s="108"/>
    </row>
  </sheetData>
  <hyperlinks>
    <hyperlink ref="B15" r:id="rId1" xr:uid="{06939038-9624-4F35-A9C6-B9E4C84489E8}"/>
    <hyperlink ref="B4" r:id="rId2" xr:uid="{471C9A1A-AEDE-4501-9677-6F350276DE5C}"/>
  </hyperlinks>
  <pageMargins left="0.7" right="0.7" top="0.75" bottom="0.75" header="0.3" footer="0.3"/>
  <pageSetup orientation="portrait" r:id="rId3"/>
  <drawing r:id="rId4"/>
  <pictur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style="2" customWidth="1"/>
    <col min="2" max="2" width="13.7109375" style="2" customWidth="1"/>
    <col min="3" max="3" width="4.85546875" style="2" customWidth="1"/>
    <col min="4" max="4" width="13.7109375" style="2" customWidth="1"/>
    <col min="5" max="5" width="4.85546875" style="2" customWidth="1"/>
    <col min="6" max="6" width="13.7109375" style="2" customWidth="1"/>
    <col min="7" max="7" width="4.85546875" style="2" customWidth="1"/>
    <col min="8" max="8" width="13.7109375" style="2" customWidth="1"/>
    <col min="9" max="9" width="4.85546875" style="2" customWidth="1"/>
    <col min="10" max="10" width="13.7109375" style="2" customWidth="1"/>
    <col min="11" max="11" width="4.85546875" style="2" customWidth="1"/>
    <col min="12" max="12" width="13.7109375" style="2" customWidth="1"/>
    <col min="13" max="13" width="4.85546875" style="2" customWidth="1"/>
    <col min="14" max="14" width="13.7109375" style="2" customWidth="1"/>
    <col min="15" max="15" width="3.5703125" style="2" customWidth="1"/>
    <col min="16" max="16" width="25.7109375" style="2" customWidth="1"/>
    <col min="17" max="16384" width="9.140625" style="2"/>
  </cols>
  <sheetData>
    <row r="1" spans="1:14" hidden="1" x14ac:dyDescent="0.2">
      <c r="A1" s="8"/>
      <c r="B1" s="8"/>
      <c r="C1" s="8"/>
      <c r="D1" s="8"/>
      <c r="E1" s="8"/>
      <c r="F1" s="8"/>
      <c r="G1" s="8"/>
      <c r="H1" s="8"/>
      <c r="I1" s="8"/>
      <c r="J1" s="8"/>
      <c r="K1" s="8"/>
      <c r="L1" s="8"/>
      <c r="M1" s="8"/>
      <c r="N1" s="8"/>
    </row>
    <row r="2" spans="1:14" s="1" customFormat="1" hidden="1" x14ac:dyDescent="0.2">
      <c r="A2" s="8"/>
      <c r="B2" s="8"/>
      <c r="C2" s="8"/>
      <c r="D2" s="8"/>
      <c r="E2" s="8"/>
      <c r="F2" s="8"/>
      <c r="G2" s="8"/>
      <c r="H2" s="8"/>
      <c r="I2" s="8"/>
      <c r="J2" s="8"/>
      <c r="K2" s="8"/>
      <c r="L2" s="8"/>
      <c r="M2" s="8"/>
      <c r="N2" s="8"/>
    </row>
    <row r="3" spans="1:14" s="1" customFormat="1" hidden="1" x14ac:dyDescent="0.2">
      <c r="A3" s="8"/>
      <c r="B3" s="8"/>
      <c r="C3" s="8"/>
      <c r="D3" s="8"/>
      <c r="E3" s="8"/>
      <c r="F3" s="8"/>
      <c r="G3" s="8"/>
      <c r="H3" s="8"/>
      <c r="I3" s="8"/>
      <c r="J3" s="8"/>
      <c r="K3" s="8"/>
      <c r="L3" s="8"/>
      <c r="M3" s="8"/>
      <c r="N3" s="8"/>
    </row>
    <row r="4" spans="1:14" s="4" customFormat="1" ht="59.25" x14ac:dyDescent="0.2">
      <c r="A4" s="152" t="str">
        <f>UPPER(TEXT(B5,"mmmm yyyy"))</f>
        <v>FEBRUARY 2022</v>
      </c>
      <c r="B4" s="152"/>
      <c r="C4" s="152"/>
      <c r="D4" s="152"/>
      <c r="E4" s="152"/>
      <c r="F4" s="152"/>
      <c r="G4" s="152"/>
      <c r="H4" s="152"/>
      <c r="I4" s="152"/>
      <c r="J4" s="152"/>
      <c r="K4" s="152"/>
      <c r="L4" s="152"/>
      <c r="M4" s="152"/>
      <c r="N4" s="152"/>
    </row>
    <row r="5" spans="1:14" s="3" customFormat="1" ht="11.25" hidden="1" x14ac:dyDescent="0.2">
      <c r="A5" s="3" t="s">
        <v>1</v>
      </c>
      <c r="B5" s="21">
        <f>DATE(YEAR('1'!B5),MONTH('1'!B5)+1,1)</f>
        <v>44593</v>
      </c>
    </row>
    <row r="6" spans="1:14" s="4" customFormat="1" ht="18" customHeight="1" x14ac:dyDescent="0.2">
      <c r="A6" s="142">
        <f>A13</f>
        <v>44598</v>
      </c>
      <c r="B6" s="143"/>
      <c r="C6" s="142">
        <f>C13</f>
        <v>44599</v>
      </c>
      <c r="D6" s="143"/>
      <c r="E6" s="142">
        <f>E13</f>
        <v>44600</v>
      </c>
      <c r="F6" s="143"/>
      <c r="G6" s="142">
        <f>G13</f>
        <v>44601</v>
      </c>
      <c r="H6" s="143"/>
      <c r="I6" s="142">
        <f>I13</f>
        <v>44602</v>
      </c>
      <c r="J6" s="143"/>
      <c r="K6" s="142">
        <f>K13</f>
        <v>44603</v>
      </c>
      <c r="L6" s="143"/>
      <c r="M6" s="142">
        <f>M13</f>
        <v>44604</v>
      </c>
      <c r="N6" s="143"/>
    </row>
    <row r="7" spans="1:14" s="4" customFormat="1" ht="15.75" customHeight="1" x14ac:dyDescent="0.2">
      <c r="A7" s="20" t="str">
        <f>IF(WEEKDAY($B$5,1)=startday,$B$5,"")</f>
        <v/>
      </c>
      <c r="B7" s="101" t="str">
        <f>IF(ISERROR(MATCH(A7,Events!$G:$G,0)),"",INDEX(Events!$A:$A,MATCH(A7,Events!$G:$G,0)))</f>
        <v/>
      </c>
      <c r="C7" s="20" t="str">
        <f>IF(A7="",IF(WEEKDAY($B$5,1)=MOD(startday,7)+1,$B$5,""),A7+1)</f>
        <v/>
      </c>
      <c r="D7" s="101" t="str">
        <f>IF(ISERROR(MATCH(C7,Events!$G:$G,0)),"",INDEX(Events!$A:$A,MATCH(C7,Events!$G:$G,0)))</f>
        <v/>
      </c>
      <c r="E7" s="20">
        <f>IF(C7="",IF(WEEKDAY($B$5,1)=MOD(startday+1,7)+1,$B$5,""),C7+1)</f>
        <v>44593</v>
      </c>
      <c r="F7" s="101" t="str">
        <f>IF(ISERROR(MATCH(E7,Events!$G:$G,0)),"",INDEX(Events!$A:$A,MATCH(E7,Events!$G:$G,0)))</f>
        <v>Chinese New  Year</v>
      </c>
      <c r="G7" s="20">
        <f>IF(E7="",IF(WEEKDAY($B$5,1)=MOD(startday+2,7)+1,$B$5,""),E7+1)</f>
        <v>44594</v>
      </c>
      <c r="H7" s="101" t="str">
        <f>IF(ISERROR(MATCH(G7,Events!$G:$G,0)),"",INDEX(Events!$A:$A,MATCH(G7,Events!$G:$G,0)))</f>
        <v>Groundhog Day</v>
      </c>
      <c r="I7" s="20">
        <f>IF(G7="",IF(WEEKDAY($B$5,1)=MOD(startday+3,7)+1,$B$5,""),G7+1)</f>
        <v>44595</v>
      </c>
      <c r="J7" s="101" t="str">
        <f>IF(ISERROR(MATCH(I7,Events!$G:$G,0)),"",INDEX(Events!$A:$A,MATCH(I7,Events!$G:$G,0)))</f>
        <v/>
      </c>
      <c r="K7" s="20">
        <f>IF(I7="",IF(WEEKDAY($B$5,1)=MOD(startday+4,7)+1,$B$5,""),I7+1)</f>
        <v>44596</v>
      </c>
      <c r="L7" s="101" t="str">
        <f>IF(ISERROR(MATCH(K7,Events!$G:$G,0)),"",INDEX(Events!$A:$A,MATCH(K7,Events!$G:$G,0)))</f>
        <v/>
      </c>
      <c r="M7" s="20">
        <f>IF(K7="",IF(WEEKDAY($B$5,1)=MOD(startday+5,7)+1,$B$5,""),K7+1)</f>
        <v>44597</v>
      </c>
      <c r="N7" s="101" t="str">
        <f>IF(ISERROR(MATCH(M7,Events!$G:$G,0)),"",INDEX(Events!$A:$A,MATCH(M7,Events!$G:$G,0)))</f>
        <v/>
      </c>
    </row>
    <row r="8" spans="1:14" s="4" customFormat="1" ht="13.5" customHeight="1" x14ac:dyDescent="0.2">
      <c r="A8" s="150" t="str">
        <f ca="1">IF(ISERROR(MATCH(A7,Events!$H:$H,0)),"",INDEX(Events!$A:$A,MATCH(A7,Events!$H:$H,0)))</f>
        <v/>
      </c>
      <c r="B8" s="151" t="str">
        <f ca="1">IFERROR(INDEX(Events!#REF!,MATCH(A8,Events!A:A,0)),"")</f>
        <v/>
      </c>
      <c r="C8" s="150" t="str">
        <f ca="1">IF(ISERROR(MATCH(C7,Events!$H:$H,0)),"",INDEX(Events!$A:$A,MATCH(C7,Events!$H:$H,0)))</f>
        <v/>
      </c>
      <c r="D8" s="151" t="str">
        <f ca="1">IFERROR(INDEX(Events!#REF!,MATCH(C8,Events!C:C,0)),"")</f>
        <v/>
      </c>
      <c r="E8" s="150" t="str">
        <f ca="1">IF(ISERROR(MATCH(E7,Events!$H:$H,0)),"",INDEX(Events!$A:$A,MATCH(E7,Events!$H:$H,0)))</f>
        <v/>
      </c>
      <c r="F8" s="151" t="str">
        <f ca="1">IFERROR(INDEX(Events!#REF!,MATCH(E8,Events!E:E,0)),"")</f>
        <v/>
      </c>
      <c r="G8" s="150" t="str">
        <f ca="1">IF(ISERROR(MATCH(G7,Events!$H:$H,0)),"",INDEX(Events!$A:$A,MATCH(G7,Events!$H:$H,0)))</f>
        <v/>
      </c>
      <c r="H8" s="151" t="str">
        <f ca="1">IFERROR(INDEX(Events!#REF!,MATCH(G8,Events!G:G,0)),"")</f>
        <v/>
      </c>
      <c r="I8" s="150" t="str">
        <f ca="1">IF(ISERROR(MATCH(I7,Events!$H:$H,0)),"",INDEX(Events!$A:$A,MATCH(I7,Events!$H:$H,0)))</f>
        <v/>
      </c>
      <c r="J8" s="151" t="str">
        <f ca="1">IFERROR(INDEX(Events!#REF!,MATCH(I8,Events!I:I,0)),"")</f>
        <v/>
      </c>
      <c r="K8" s="150" t="str">
        <f ca="1">IF(ISERROR(MATCH(K7,Events!$H:$H,0)),"",INDEX(Events!$A:$A,MATCH(K7,Events!$H:$H,0)))</f>
        <v/>
      </c>
      <c r="L8" s="151" t="str">
        <f ca="1">IFERROR(INDEX(Events!#REF!,MATCH(K8,Events!K:K,0)),"")</f>
        <v/>
      </c>
      <c r="M8" s="150" t="str">
        <f ca="1">IF(ISERROR(MATCH(M7,Events!$H:$H,0)),"",INDEX(Events!$A:$A,MATCH(M7,Events!$H:$H,0)))</f>
        <v/>
      </c>
      <c r="N8" s="151" t="str">
        <f ca="1">IFERROR(INDEX(Events!#REF!,MATCH(M8,Events!M:M,0)),"")</f>
        <v/>
      </c>
    </row>
    <row r="9" spans="1:14" s="4" customFormat="1" ht="13.5" customHeight="1" x14ac:dyDescent="0.2">
      <c r="A9" s="150" t="str">
        <f ca="1">IF(ISERROR(MATCH(A7,Events!$I:$I,0)),"",INDEX(Events!$A:$A,MATCH(A7,Events!$I:$I,0)))</f>
        <v/>
      </c>
      <c r="B9" s="151"/>
      <c r="C9" s="150" t="str">
        <f ca="1">IF(ISERROR(MATCH(C7,Events!$I:$I,0)),"",INDEX(Events!$A:$A,MATCH(C7,Events!$I:$I,0)))</f>
        <v/>
      </c>
      <c r="D9" s="151"/>
      <c r="E9" s="150" t="str">
        <f ca="1">IF(ISERROR(MATCH(E7,Events!$I:$I,0)),"",INDEX(Events!$A:$A,MATCH(E7,Events!$I:$I,0)))</f>
        <v/>
      </c>
      <c r="F9" s="151"/>
      <c r="G9" s="150" t="str">
        <f ca="1">IF(ISERROR(MATCH(G7,Events!$I:$I,0)),"",INDEX(Events!$A:$A,MATCH(G7,Events!$I:$I,0)))</f>
        <v/>
      </c>
      <c r="H9" s="151"/>
      <c r="I9" s="150" t="str">
        <f ca="1">IF(ISERROR(MATCH(I7,Events!$I:$I,0)),"",INDEX(Events!$A:$A,MATCH(I7,Events!$I:$I,0)))</f>
        <v/>
      </c>
      <c r="J9" s="151"/>
      <c r="K9" s="150" t="str">
        <f ca="1">IF(ISERROR(MATCH(K7,Events!$I:$I,0)),"",INDEX(Events!$A:$A,MATCH(K7,Events!$I:$I,0)))</f>
        <v/>
      </c>
      <c r="L9" s="151"/>
      <c r="M9" s="150" t="str">
        <f ca="1">IF(ISERROR(MATCH(M7,Events!$I:$I,0)),"",INDEX(Events!$A:$A,MATCH(M7,Events!$I:$I,0)))</f>
        <v/>
      </c>
      <c r="N9" s="151"/>
    </row>
    <row r="10" spans="1:14" s="4" customFormat="1" ht="13.5" customHeight="1" x14ac:dyDescent="0.2">
      <c r="A10" s="150" t="str">
        <f ca="1">IF(ISERROR(MATCH(A7,Events!$J:$J,0)),"",INDEX(Events!$A:$A,MATCH(A7,Events!$J:$J,0)))</f>
        <v/>
      </c>
      <c r="B10" s="151"/>
      <c r="C10" s="150" t="str">
        <f ca="1">IF(ISERROR(MATCH(C7,Events!$J:$J,0)),"",INDEX(Events!$A:$A,MATCH(C7,Events!$J:$J,0)))</f>
        <v/>
      </c>
      <c r="D10" s="151"/>
      <c r="E10" s="150" t="str">
        <f ca="1">IF(ISERROR(MATCH(E7,Events!$J:$J,0)),"",INDEX(Events!$A:$A,MATCH(E7,Events!$J:$J,0)))</f>
        <v/>
      </c>
      <c r="F10" s="151"/>
      <c r="G10" s="150" t="str">
        <f ca="1">IF(ISERROR(MATCH(G7,Events!$J:$J,0)),"",INDEX(Events!$A:$A,MATCH(G7,Events!$J:$J,0)))</f>
        <v/>
      </c>
      <c r="H10" s="151"/>
      <c r="I10" s="150" t="str">
        <f ca="1">IF(ISERROR(MATCH(I7,Events!$J:$J,0)),"",INDEX(Events!$A:$A,MATCH(I7,Events!$J:$J,0)))</f>
        <v/>
      </c>
      <c r="J10" s="151"/>
      <c r="K10" s="150" t="str">
        <f ca="1">IF(ISERROR(MATCH(K7,Events!$J:$J,0)),"",INDEX(Events!$A:$A,MATCH(K7,Events!$J:$J,0)))</f>
        <v/>
      </c>
      <c r="L10" s="151"/>
      <c r="M10" s="150" t="str">
        <f ca="1">IF(ISERROR(MATCH(M7,Events!$J:$J,0)),"",INDEX(Events!$A:$A,MATCH(M7,Events!$J:$J,0)))</f>
        <v/>
      </c>
      <c r="N10" s="151"/>
    </row>
    <row r="11" spans="1:14" s="4" customFormat="1" ht="13.5" customHeight="1" x14ac:dyDescent="0.2">
      <c r="A11" s="150" t="str">
        <f ca="1">IF(ISERROR(MATCH(A7,Events!$K:$K,0)),"",INDEX(Events!$A:$A,MATCH(A7,Events!$K:$K,0)))</f>
        <v/>
      </c>
      <c r="B11" s="151"/>
      <c r="C11" s="150" t="str">
        <f ca="1">IF(ISERROR(MATCH(C7,Events!$K:$K,0)),"",INDEX(Events!$A:$A,MATCH(C7,Events!$K:$K,0)))</f>
        <v/>
      </c>
      <c r="D11" s="151"/>
      <c r="E11" s="150" t="str">
        <f ca="1">IF(ISERROR(MATCH(E7,Events!$K:$K,0)),"",INDEX(Events!$A:$A,MATCH(E7,Events!$K:$K,0)))</f>
        <v/>
      </c>
      <c r="F11" s="151"/>
      <c r="G11" s="150" t="str">
        <f ca="1">IF(ISERROR(MATCH(G7,Events!$K:$K,0)),"",INDEX(Events!$A:$A,MATCH(G7,Events!$K:$K,0)))</f>
        <v/>
      </c>
      <c r="H11" s="151"/>
      <c r="I11" s="150" t="str">
        <f ca="1">IF(ISERROR(MATCH(I7,Events!$K:$K,0)),"",INDEX(Events!$A:$A,MATCH(I7,Events!$K:$K,0)))</f>
        <v/>
      </c>
      <c r="J11" s="151"/>
      <c r="K11" s="150" t="str">
        <f ca="1">IF(ISERROR(MATCH(K7,Events!$K:$K,0)),"",INDEX(Events!$A:$A,MATCH(K7,Events!$K:$K,0)))</f>
        <v/>
      </c>
      <c r="L11" s="151"/>
      <c r="M11" s="150" t="str">
        <f ca="1">IF(ISERROR(MATCH(M7,Events!$K:$K,0)),"",INDEX(Events!$A:$A,MATCH(M7,Events!$K:$K,0)))</f>
        <v/>
      </c>
      <c r="N11" s="151"/>
    </row>
    <row r="12" spans="1:14" s="5" customFormat="1" ht="13.5" customHeight="1" x14ac:dyDescent="0.2">
      <c r="A12" s="153" t="str">
        <f>IF(ISERROR(MATCH(A7,Moon!$D:$D,0)),"",INDEX(Moon!$E:$E,MATCH(A7,Moon!$D:$D,0)))</f>
        <v/>
      </c>
      <c r="B12" s="154"/>
      <c r="C12" s="153" t="str">
        <f>IF(ISERROR(MATCH(C7,Moon!$D:$D,0)),"",INDEX(Moon!$E:$E,MATCH(C7,Moon!$D:$D,0)))</f>
        <v/>
      </c>
      <c r="D12" s="154"/>
      <c r="E12" s="153" t="str">
        <f>IF(ISERROR(MATCH(E7,Moon!$D:$D,0)),"",INDEX(Moon!$E:$E,MATCH(E7,Moon!$D:$D,0)))</f>
        <v/>
      </c>
      <c r="F12" s="154"/>
      <c r="G12" s="153" t="str">
        <f>IF(ISERROR(MATCH(G7,Moon!$D:$D,0)),"",INDEX(Moon!$E:$E,MATCH(G7,Moon!$D:$D,0)))</f>
        <v/>
      </c>
      <c r="H12" s="154"/>
      <c r="I12" s="153" t="str">
        <f>IF(ISERROR(MATCH(I7,Moon!$D:$D,0)),"",INDEX(Moon!$E:$E,MATCH(I7,Moon!$D:$D,0)))</f>
        <v/>
      </c>
      <c r="J12" s="154"/>
      <c r="K12" s="153" t="str">
        <f>IF(ISERROR(MATCH(K7,Moon!$D:$D,0)),"",INDEX(Moon!$E:$E,MATCH(K7,Moon!$D:$D,0)))</f>
        <v/>
      </c>
      <c r="L12" s="154"/>
      <c r="M12" s="153" t="str">
        <f>IF(ISERROR(MATCH(M7,Moon!$D:$D,0)),"",INDEX(Moon!$E:$E,MATCH(M7,Moon!$D:$D,0)))</f>
        <v/>
      </c>
      <c r="N12" s="154"/>
    </row>
    <row r="13" spans="1:14" s="4" customFormat="1" ht="15.75" customHeight="1" x14ac:dyDescent="0.2">
      <c r="A13" s="20">
        <f>IF(M7="","",IF(MONTH(M7+1)&lt;&gt;MONTH(M7),"",M7+1))</f>
        <v>44598</v>
      </c>
      <c r="B13" s="101" t="str">
        <f>IF(ISERROR(MATCH(A13,Events!$G:$G,0)),"",INDEX(Events!$A:$A,MATCH(A13,Events!$G:$G,0)))</f>
        <v/>
      </c>
      <c r="C13" s="20">
        <f>IF(A13="","",IF(MONTH(A13+1)&lt;&gt;MONTH(A13),"",A13+1))</f>
        <v>44599</v>
      </c>
      <c r="D13" s="101" t="str">
        <f>IF(ISERROR(MATCH(C13,Events!$G:$G,0)),"",INDEX(Events!$A:$A,MATCH(C13,Events!$G:$G,0)))</f>
        <v/>
      </c>
      <c r="E13" s="20">
        <f>IF(C13="","",IF(MONTH(C13+1)&lt;&gt;MONTH(C13),"",C13+1))</f>
        <v>44600</v>
      </c>
      <c r="F13" s="101" t="str">
        <f>IF(ISERROR(MATCH(E13,Events!$G:$G,0)),"",INDEX(Events!$A:$A,MATCH(E13,Events!$G:$G,0)))</f>
        <v/>
      </c>
      <c r="G13" s="20">
        <f>IF(E13="","",IF(MONTH(E13+1)&lt;&gt;MONTH(E13),"",E13+1))</f>
        <v>44601</v>
      </c>
      <c r="H13" s="101" t="str">
        <f>IF(ISERROR(MATCH(G13,Events!$G:$G,0)),"",INDEX(Events!$A:$A,MATCH(G13,Events!$G:$G,0)))</f>
        <v/>
      </c>
      <c r="I13" s="20">
        <f>IF(G13="","",IF(MONTH(G13+1)&lt;&gt;MONTH(G13),"",G13+1))</f>
        <v>44602</v>
      </c>
      <c r="J13" s="101" t="str">
        <f>IF(ISERROR(MATCH(I13,Events!$G:$G,0)),"",INDEX(Events!$A:$A,MATCH(I13,Events!$G:$G,0)))</f>
        <v/>
      </c>
      <c r="K13" s="20">
        <f>IF(I13="","",IF(MONTH(I13+1)&lt;&gt;MONTH(I13),"",I13+1))</f>
        <v>44603</v>
      </c>
      <c r="L13" s="101" t="str">
        <f>IF(ISERROR(MATCH(K13,Events!$G:$G,0)),"",INDEX(Events!$A:$A,MATCH(K13,Events!$G:$G,0)))</f>
        <v/>
      </c>
      <c r="M13" s="20">
        <f>IF(K13="","",IF(MONTH(K13+1)&lt;&gt;MONTH(K13),"",K13+1))</f>
        <v>44604</v>
      </c>
      <c r="N13" s="101" t="str">
        <f>IF(ISERROR(MATCH(M13,Events!$G:$G,0)),"",INDEX(Events!$A:$A,MATCH(M13,Events!$G:$G,0)))</f>
        <v>Lincoln's B-Day</v>
      </c>
    </row>
    <row r="14" spans="1:14" s="4" customFormat="1" ht="13.5" customHeight="1" x14ac:dyDescent="0.2">
      <c r="A14" s="150" t="str">
        <f ca="1">IF(ISERROR(MATCH(A13,Events!$H:$H,0)),"",INDEX(Events!$A:$A,MATCH(A13,Events!$H:$H,0)))</f>
        <v/>
      </c>
      <c r="B14" s="151" t="str">
        <f ca="1">IFERROR(INDEX(Events!#REF!,MATCH(A14,Events!A:A,0)),"")</f>
        <v/>
      </c>
      <c r="C14" s="150" t="str">
        <f ca="1">IF(ISERROR(MATCH(C13,Events!$H:$H,0)),"",INDEX(Events!$A:$A,MATCH(C13,Events!$H:$H,0)))</f>
        <v/>
      </c>
      <c r="D14" s="151" t="str">
        <f ca="1">IFERROR(INDEX(Events!#REF!,MATCH(C14,Events!C:C,0)),"")</f>
        <v/>
      </c>
      <c r="E14" s="150" t="str">
        <f ca="1">IF(ISERROR(MATCH(E13,Events!$H:$H,0)),"",INDEX(Events!$A:$A,MATCH(E13,Events!$H:$H,0)))</f>
        <v/>
      </c>
      <c r="F14" s="151" t="str">
        <f ca="1">IFERROR(INDEX(Events!#REF!,MATCH(E14,Events!E:E,0)),"")</f>
        <v/>
      </c>
      <c r="G14" s="150" t="str">
        <f ca="1">IF(ISERROR(MATCH(G13,Events!$H:$H,0)),"",INDEX(Events!$A:$A,MATCH(G13,Events!$H:$H,0)))</f>
        <v/>
      </c>
      <c r="H14" s="151" t="str">
        <f ca="1">IFERROR(INDEX(Events!#REF!,MATCH(G14,Events!G:G,0)),"")</f>
        <v/>
      </c>
      <c r="I14" s="150" t="str">
        <f ca="1">IF(ISERROR(MATCH(I13,Events!$H:$H,0)),"",INDEX(Events!$A:$A,MATCH(I13,Events!$H:$H,0)))</f>
        <v/>
      </c>
      <c r="J14" s="151" t="str">
        <f ca="1">IFERROR(INDEX(Events!#REF!,MATCH(I14,Events!I:I,0)),"")</f>
        <v/>
      </c>
      <c r="K14" s="150" t="str">
        <f ca="1">IF(ISERROR(MATCH(K13,Events!$H:$H,0)),"",INDEX(Events!$A:$A,MATCH(K13,Events!$H:$H,0)))</f>
        <v/>
      </c>
      <c r="L14" s="151" t="str">
        <f ca="1">IFERROR(INDEX(Events!#REF!,MATCH(K14,Events!K:K,0)),"")</f>
        <v/>
      </c>
      <c r="M14" s="150" t="str">
        <f ca="1">IF(ISERROR(MATCH(M13,Events!$H:$H,0)),"",INDEX(Events!$A:$A,MATCH(M13,Events!$H:$H,0)))</f>
        <v/>
      </c>
      <c r="N14" s="151" t="str">
        <f ca="1">IFERROR(INDEX(Events!#REF!,MATCH(M14,Events!M:M,0)),"")</f>
        <v/>
      </c>
    </row>
    <row r="15" spans="1:14" s="4" customFormat="1" ht="13.5" customHeight="1" x14ac:dyDescent="0.2">
      <c r="A15" s="150" t="str">
        <f ca="1">IF(ISERROR(MATCH(A13,Events!$I:$I,0)),"",INDEX(Events!$A:$A,MATCH(A13,Events!$I:$I,0)))</f>
        <v/>
      </c>
      <c r="B15" s="151"/>
      <c r="C15" s="150" t="str">
        <f ca="1">IF(ISERROR(MATCH(C13,Events!$I:$I,0)),"",INDEX(Events!$A:$A,MATCH(C13,Events!$I:$I,0)))</f>
        <v/>
      </c>
      <c r="D15" s="151"/>
      <c r="E15" s="150" t="str">
        <f ca="1">IF(ISERROR(MATCH(E13,Events!$I:$I,0)),"",INDEX(Events!$A:$A,MATCH(E13,Events!$I:$I,0)))</f>
        <v/>
      </c>
      <c r="F15" s="151"/>
      <c r="G15" s="150" t="str">
        <f ca="1">IF(ISERROR(MATCH(G13,Events!$I:$I,0)),"",INDEX(Events!$A:$A,MATCH(G13,Events!$I:$I,0)))</f>
        <v/>
      </c>
      <c r="H15" s="151"/>
      <c r="I15" s="150" t="str">
        <f ca="1">IF(ISERROR(MATCH(I13,Events!$I:$I,0)),"",INDEX(Events!$A:$A,MATCH(I13,Events!$I:$I,0)))</f>
        <v/>
      </c>
      <c r="J15" s="151"/>
      <c r="K15" s="150" t="str">
        <f ca="1">IF(ISERROR(MATCH(K13,Events!$I:$I,0)),"",INDEX(Events!$A:$A,MATCH(K13,Events!$I:$I,0)))</f>
        <v/>
      </c>
      <c r="L15" s="151"/>
      <c r="M15" s="150" t="str">
        <f ca="1">IF(ISERROR(MATCH(M13,Events!$I:$I,0)),"",INDEX(Events!$A:$A,MATCH(M13,Events!$I:$I,0)))</f>
        <v/>
      </c>
      <c r="N15" s="151"/>
    </row>
    <row r="16" spans="1:14" s="4" customFormat="1" ht="13.5" customHeight="1" x14ac:dyDescent="0.2">
      <c r="A16" s="150" t="str">
        <f ca="1">IF(ISERROR(MATCH(A13,Events!$J:$J,0)),"",INDEX(Events!$A:$A,MATCH(A13,Events!$J:$J,0)))</f>
        <v/>
      </c>
      <c r="B16" s="151"/>
      <c r="C16" s="150" t="str">
        <f ca="1">IF(ISERROR(MATCH(C13,Events!$J:$J,0)),"",INDEX(Events!$A:$A,MATCH(C13,Events!$J:$J,0)))</f>
        <v/>
      </c>
      <c r="D16" s="151"/>
      <c r="E16" s="150" t="str">
        <f ca="1">IF(ISERROR(MATCH(E13,Events!$J:$J,0)),"",INDEX(Events!$A:$A,MATCH(E13,Events!$J:$J,0)))</f>
        <v/>
      </c>
      <c r="F16" s="151"/>
      <c r="G16" s="150" t="str">
        <f ca="1">IF(ISERROR(MATCH(G13,Events!$J:$J,0)),"",INDEX(Events!$A:$A,MATCH(G13,Events!$J:$J,0)))</f>
        <v/>
      </c>
      <c r="H16" s="151"/>
      <c r="I16" s="150" t="str">
        <f ca="1">IF(ISERROR(MATCH(I13,Events!$J:$J,0)),"",INDEX(Events!$A:$A,MATCH(I13,Events!$J:$J,0)))</f>
        <v/>
      </c>
      <c r="J16" s="151"/>
      <c r="K16" s="150" t="str">
        <f ca="1">IF(ISERROR(MATCH(K13,Events!$J:$J,0)),"",INDEX(Events!$A:$A,MATCH(K13,Events!$J:$J,0)))</f>
        <v/>
      </c>
      <c r="L16" s="151"/>
      <c r="M16" s="150" t="str">
        <f ca="1">IF(ISERROR(MATCH(M13,Events!$J:$J,0)),"",INDEX(Events!$A:$A,MATCH(M13,Events!$J:$J,0)))</f>
        <v/>
      </c>
      <c r="N16" s="151"/>
    </row>
    <row r="17" spans="1:14" s="4" customFormat="1" ht="13.5" customHeight="1" x14ac:dyDescent="0.2">
      <c r="A17" s="150" t="str">
        <f ca="1">IF(ISERROR(MATCH(A13,Events!$K:$K,0)),"",INDEX(Events!$A:$A,MATCH(A13,Events!$K:$K,0)))</f>
        <v/>
      </c>
      <c r="B17" s="151"/>
      <c r="C17" s="150" t="str">
        <f ca="1">IF(ISERROR(MATCH(C13,Events!$K:$K,0)),"",INDEX(Events!$A:$A,MATCH(C13,Events!$K:$K,0)))</f>
        <v/>
      </c>
      <c r="D17" s="151"/>
      <c r="E17" s="150" t="str">
        <f ca="1">IF(ISERROR(MATCH(E13,Events!$K:$K,0)),"",INDEX(Events!$A:$A,MATCH(E13,Events!$K:$K,0)))</f>
        <v/>
      </c>
      <c r="F17" s="151"/>
      <c r="G17" s="150" t="str">
        <f ca="1">IF(ISERROR(MATCH(G13,Events!$K:$K,0)),"",INDEX(Events!$A:$A,MATCH(G13,Events!$K:$K,0)))</f>
        <v/>
      </c>
      <c r="H17" s="151"/>
      <c r="I17" s="150" t="str">
        <f ca="1">IF(ISERROR(MATCH(I13,Events!$K:$K,0)),"",INDEX(Events!$A:$A,MATCH(I13,Events!$K:$K,0)))</f>
        <v/>
      </c>
      <c r="J17" s="151"/>
      <c r="K17" s="150" t="str">
        <f ca="1">IF(ISERROR(MATCH(K13,Events!$K:$K,0)),"",INDEX(Events!$A:$A,MATCH(K13,Events!$K:$K,0)))</f>
        <v/>
      </c>
      <c r="L17" s="151"/>
      <c r="M17" s="150" t="str">
        <f ca="1">IF(ISERROR(MATCH(M13,Events!$K:$K,0)),"",INDEX(Events!$A:$A,MATCH(M13,Events!$K:$K,0)))</f>
        <v/>
      </c>
      <c r="N17" s="151"/>
    </row>
    <row r="18" spans="1:14" s="5" customFormat="1" ht="13.5" customHeight="1" x14ac:dyDescent="0.2">
      <c r="A18" s="153" t="str">
        <f>IF(ISERROR(MATCH(A13,Moon!$D:$D,0)),"",INDEX(Moon!$E:$E,MATCH(A13,Moon!$D:$D,0)))</f>
        <v/>
      </c>
      <c r="B18" s="154"/>
      <c r="C18" s="153" t="str">
        <f>IF(ISERROR(MATCH(C13,Moon!$D:$D,0)),"",INDEX(Moon!$E:$E,MATCH(C13,Moon!$D:$D,0)))</f>
        <v/>
      </c>
      <c r="D18" s="154"/>
      <c r="E18" s="153" t="str">
        <f>IF(ISERROR(MATCH(E13,Moon!$D:$D,0)),"",INDEX(Moon!$E:$E,MATCH(E13,Moon!$D:$D,0)))</f>
        <v>🌓 6:50am</v>
      </c>
      <c r="F18" s="154"/>
      <c r="G18" s="153" t="str">
        <f>IF(ISERROR(MATCH(G13,Moon!$D:$D,0)),"",INDEX(Moon!$E:$E,MATCH(G13,Moon!$D:$D,0)))</f>
        <v/>
      </c>
      <c r="H18" s="154"/>
      <c r="I18" s="153" t="str">
        <f>IF(ISERROR(MATCH(I13,Moon!$D:$D,0)),"",INDEX(Moon!$E:$E,MATCH(I13,Moon!$D:$D,0)))</f>
        <v/>
      </c>
      <c r="J18" s="154"/>
      <c r="K18" s="153" t="str">
        <f>IF(ISERROR(MATCH(K13,Moon!$D:$D,0)),"",INDEX(Moon!$E:$E,MATCH(K13,Moon!$D:$D,0)))</f>
        <v/>
      </c>
      <c r="L18" s="154"/>
      <c r="M18" s="153" t="str">
        <f>IF(ISERROR(MATCH(M13,Moon!$D:$D,0)),"",INDEX(Moon!$E:$E,MATCH(M13,Moon!$D:$D,0)))</f>
        <v/>
      </c>
      <c r="N18" s="154"/>
    </row>
    <row r="19" spans="1:14" s="4" customFormat="1" ht="15.75" customHeight="1" x14ac:dyDescent="0.2">
      <c r="A19" s="20">
        <f>IF(M13="","",IF(MONTH(M13+1)&lt;&gt;MONTH(M13),"",M13+1))</f>
        <v>44605</v>
      </c>
      <c r="B19" s="101" t="str">
        <f>IF(ISERROR(MATCH(A19,Events!$G:$G,0)),"",INDEX(Events!$A:$A,MATCH(A19,Events!$G:$G,0)))</f>
        <v/>
      </c>
      <c r="C19" s="20">
        <f>IF(A19="","",IF(MONTH(A19+1)&lt;&gt;MONTH(A19),"",A19+1))</f>
        <v>44606</v>
      </c>
      <c r="D19" s="101" t="str">
        <f>IF(ISERROR(MATCH(C19,Events!$G:$G,0)),"",INDEX(Events!$A:$A,MATCH(C19,Events!$G:$G,0)))</f>
        <v>Valentine's Day</v>
      </c>
      <c r="E19" s="20">
        <f>IF(C19="","",IF(MONTH(C19+1)&lt;&gt;MONTH(C19),"",C19+1))</f>
        <v>44607</v>
      </c>
      <c r="F19" s="101" t="str">
        <f>IF(ISERROR(MATCH(E19,Events!$G:$G,0)),"",INDEX(Events!$A:$A,MATCH(E19,Events!$G:$G,0)))</f>
        <v/>
      </c>
      <c r="G19" s="20">
        <f>IF(E19="","",IF(MONTH(E19+1)&lt;&gt;MONTH(E19),"",E19+1))</f>
        <v>44608</v>
      </c>
      <c r="H19" s="101" t="str">
        <f>IF(ISERROR(MATCH(G19,Events!$G:$G,0)),"",INDEX(Events!$A:$A,MATCH(G19,Events!$G:$G,0)))</f>
        <v/>
      </c>
      <c r="I19" s="20">
        <f>IF(G19="","",IF(MONTH(G19+1)&lt;&gt;MONTH(G19),"",G19+1))</f>
        <v>44609</v>
      </c>
      <c r="J19" s="101" t="str">
        <f>IF(ISERROR(MATCH(I19,Events!$G:$G,0)),"",INDEX(Events!$A:$A,MATCH(I19,Events!$G:$G,0)))</f>
        <v/>
      </c>
      <c r="K19" s="20">
        <f>IF(I19="","",IF(MONTH(I19+1)&lt;&gt;MONTH(I19),"",I19+1))</f>
        <v>44610</v>
      </c>
      <c r="L19" s="101" t="str">
        <f>IF(ISERROR(MATCH(K19,Events!$G:$G,0)),"",INDEX(Events!$A:$A,MATCH(K19,Events!$G:$G,0)))</f>
        <v/>
      </c>
      <c r="M19" s="20">
        <f>IF(K19="","",IF(MONTH(K19+1)&lt;&gt;MONTH(K19),"",K19+1))</f>
        <v>44611</v>
      </c>
      <c r="N19" s="101" t="str">
        <f>IF(ISERROR(MATCH(M19,Events!$G:$G,0)),"",INDEX(Events!$A:$A,MATCH(M19,Events!$G:$G,0)))</f>
        <v/>
      </c>
    </row>
    <row r="20" spans="1:14" s="4" customFormat="1" ht="13.5" customHeight="1" x14ac:dyDescent="0.2">
      <c r="A20" s="150" t="str">
        <f ca="1">IF(ISERROR(MATCH(A19,Events!$H:$H,0)),"",INDEX(Events!$A:$A,MATCH(A19,Events!$H:$H,0)))</f>
        <v/>
      </c>
      <c r="B20" s="151" t="str">
        <f ca="1">IFERROR(INDEX(Events!#REF!,MATCH(A20,Events!A:A,0)),"")</f>
        <v/>
      </c>
      <c r="C20" s="150" t="str">
        <f ca="1">IF(ISERROR(MATCH(C19,Events!$H:$H,0)),"",INDEX(Events!$A:$A,MATCH(C19,Events!$H:$H,0)))</f>
        <v/>
      </c>
      <c r="D20" s="151" t="str">
        <f ca="1">IFERROR(INDEX(Events!#REF!,MATCH(C20,Events!C:C,0)),"")</f>
        <v/>
      </c>
      <c r="E20" s="150" t="str">
        <f ca="1">IF(ISERROR(MATCH(E19,Events!$H:$H,0)),"",INDEX(Events!$A:$A,MATCH(E19,Events!$H:$H,0)))</f>
        <v/>
      </c>
      <c r="F20" s="151" t="str">
        <f ca="1">IFERROR(INDEX(Events!#REF!,MATCH(E20,Events!E:E,0)),"")</f>
        <v/>
      </c>
      <c r="G20" s="150" t="str">
        <f ca="1">IF(ISERROR(MATCH(G19,Events!$H:$H,0)),"",INDEX(Events!$A:$A,MATCH(G19,Events!$H:$H,0)))</f>
        <v/>
      </c>
      <c r="H20" s="151" t="str">
        <f ca="1">IFERROR(INDEX(Events!#REF!,MATCH(G20,Events!G:G,0)),"")</f>
        <v/>
      </c>
      <c r="I20" s="150" t="str">
        <f ca="1">IF(ISERROR(MATCH(I19,Events!$H:$H,0)),"",INDEX(Events!$A:$A,MATCH(I19,Events!$H:$H,0)))</f>
        <v/>
      </c>
      <c r="J20" s="151" t="str">
        <f ca="1">IFERROR(INDEX(Events!#REF!,MATCH(I20,Events!I:I,0)),"")</f>
        <v/>
      </c>
      <c r="K20" s="150" t="str">
        <f ca="1">IF(ISERROR(MATCH(K19,Events!$H:$H,0)),"",INDEX(Events!$A:$A,MATCH(K19,Events!$H:$H,0)))</f>
        <v/>
      </c>
      <c r="L20" s="151" t="str">
        <f ca="1">IFERROR(INDEX(Events!#REF!,MATCH(K20,Events!K:K,0)),"")</f>
        <v/>
      </c>
      <c r="M20" s="150" t="str">
        <f ca="1">IF(ISERROR(MATCH(M19,Events!$H:$H,0)),"",INDEX(Events!$A:$A,MATCH(M19,Events!$H:$H,0)))</f>
        <v/>
      </c>
      <c r="N20" s="151" t="str">
        <f ca="1">IFERROR(INDEX(Events!#REF!,MATCH(M20,Events!M:M,0)),"")</f>
        <v/>
      </c>
    </row>
    <row r="21" spans="1:14" s="4" customFormat="1" ht="13.5" customHeight="1" x14ac:dyDescent="0.2">
      <c r="A21" s="150" t="str">
        <f ca="1">IF(ISERROR(MATCH(A19,Events!$I:$I,0)),"",INDEX(Events!$A:$A,MATCH(A19,Events!$I:$I,0)))</f>
        <v/>
      </c>
      <c r="B21" s="151"/>
      <c r="C21" s="150" t="str">
        <f ca="1">IF(ISERROR(MATCH(C19,Events!$I:$I,0)),"",INDEX(Events!$A:$A,MATCH(C19,Events!$I:$I,0)))</f>
        <v/>
      </c>
      <c r="D21" s="151"/>
      <c r="E21" s="150" t="str">
        <f ca="1">IF(ISERROR(MATCH(E19,Events!$I:$I,0)),"",INDEX(Events!$A:$A,MATCH(E19,Events!$I:$I,0)))</f>
        <v/>
      </c>
      <c r="F21" s="151"/>
      <c r="G21" s="150" t="str">
        <f ca="1">IF(ISERROR(MATCH(G19,Events!$I:$I,0)),"",INDEX(Events!$A:$A,MATCH(G19,Events!$I:$I,0)))</f>
        <v/>
      </c>
      <c r="H21" s="151"/>
      <c r="I21" s="150" t="str">
        <f ca="1">IF(ISERROR(MATCH(I19,Events!$I:$I,0)),"",INDEX(Events!$A:$A,MATCH(I19,Events!$I:$I,0)))</f>
        <v/>
      </c>
      <c r="J21" s="151"/>
      <c r="K21" s="150" t="str">
        <f ca="1">IF(ISERROR(MATCH(K19,Events!$I:$I,0)),"",INDEX(Events!$A:$A,MATCH(K19,Events!$I:$I,0)))</f>
        <v/>
      </c>
      <c r="L21" s="151"/>
      <c r="M21" s="150" t="str">
        <f ca="1">IF(ISERROR(MATCH(M19,Events!$I:$I,0)),"",INDEX(Events!$A:$A,MATCH(M19,Events!$I:$I,0)))</f>
        <v/>
      </c>
      <c r="N21" s="151"/>
    </row>
    <row r="22" spans="1:14" s="4" customFormat="1" ht="13.5" customHeight="1" x14ac:dyDescent="0.2">
      <c r="A22" s="150" t="str">
        <f ca="1">IF(ISERROR(MATCH(A19,Events!$J:$J,0)),"",INDEX(Events!$A:$A,MATCH(A19,Events!$J:$J,0)))</f>
        <v/>
      </c>
      <c r="B22" s="151"/>
      <c r="C22" s="150" t="str">
        <f ca="1">IF(ISERROR(MATCH(C19,Events!$J:$J,0)),"",INDEX(Events!$A:$A,MATCH(C19,Events!$J:$J,0)))</f>
        <v/>
      </c>
      <c r="D22" s="151"/>
      <c r="E22" s="150" t="str">
        <f ca="1">IF(ISERROR(MATCH(E19,Events!$J:$J,0)),"",INDEX(Events!$A:$A,MATCH(E19,Events!$J:$J,0)))</f>
        <v/>
      </c>
      <c r="F22" s="151"/>
      <c r="G22" s="150" t="str">
        <f ca="1">IF(ISERROR(MATCH(G19,Events!$J:$J,0)),"",INDEX(Events!$A:$A,MATCH(G19,Events!$J:$J,0)))</f>
        <v/>
      </c>
      <c r="H22" s="151"/>
      <c r="I22" s="150" t="str">
        <f ca="1">IF(ISERROR(MATCH(I19,Events!$J:$J,0)),"",INDEX(Events!$A:$A,MATCH(I19,Events!$J:$J,0)))</f>
        <v/>
      </c>
      <c r="J22" s="151"/>
      <c r="K22" s="150" t="str">
        <f ca="1">IF(ISERROR(MATCH(K19,Events!$J:$J,0)),"",INDEX(Events!$A:$A,MATCH(K19,Events!$J:$J,0)))</f>
        <v/>
      </c>
      <c r="L22" s="151"/>
      <c r="M22" s="150" t="str">
        <f ca="1">IF(ISERROR(MATCH(M19,Events!$J:$J,0)),"",INDEX(Events!$A:$A,MATCH(M19,Events!$J:$J,0)))</f>
        <v/>
      </c>
      <c r="N22" s="151"/>
    </row>
    <row r="23" spans="1:14" s="4" customFormat="1" ht="13.5" customHeight="1" x14ac:dyDescent="0.2">
      <c r="A23" s="150" t="str">
        <f ca="1">IF(ISERROR(MATCH(A19,Events!$K:$K,0)),"",INDEX(Events!$A:$A,MATCH(A19,Events!$K:$K,0)))</f>
        <v/>
      </c>
      <c r="B23" s="151"/>
      <c r="C23" s="150" t="str">
        <f ca="1">IF(ISERROR(MATCH(C19,Events!$K:$K,0)),"",INDEX(Events!$A:$A,MATCH(C19,Events!$K:$K,0)))</f>
        <v/>
      </c>
      <c r="D23" s="151"/>
      <c r="E23" s="150" t="str">
        <f ca="1">IF(ISERROR(MATCH(E19,Events!$K:$K,0)),"",INDEX(Events!$A:$A,MATCH(E19,Events!$K:$K,0)))</f>
        <v/>
      </c>
      <c r="F23" s="151"/>
      <c r="G23" s="150" t="str">
        <f ca="1">IF(ISERROR(MATCH(G19,Events!$K:$K,0)),"",INDEX(Events!$A:$A,MATCH(G19,Events!$K:$K,0)))</f>
        <v/>
      </c>
      <c r="H23" s="151"/>
      <c r="I23" s="150" t="str">
        <f ca="1">IF(ISERROR(MATCH(I19,Events!$K:$K,0)),"",INDEX(Events!$A:$A,MATCH(I19,Events!$K:$K,0)))</f>
        <v/>
      </c>
      <c r="J23" s="151"/>
      <c r="K23" s="150" t="str">
        <f ca="1">IF(ISERROR(MATCH(K19,Events!$K:$K,0)),"",INDEX(Events!$A:$A,MATCH(K19,Events!$K:$K,0)))</f>
        <v/>
      </c>
      <c r="L23" s="151"/>
      <c r="M23" s="150" t="str">
        <f ca="1">IF(ISERROR(MATCH(M19,Events!$K:$K,0)),"",INDEX(Events!$A:$A,MATCH(M19,Events!$K:$K,0)))</f>
        <v/>
      </c>
      <c r="N23" s="151"/>
    </row>
    <row r="24" spans="1:14" s="5" customFormat="1" ht="13.5" customHeight="1" x14ac:dyDescent="0.2">
      <c r="A24" s="153" t="str">
        <f>IF(ISERROR(MATCH(A19,Moon!$D:$D,0)),"",INDEX(Moon!$E:$E,MATCH(A19,Moon!$D:$D,0)))</f>
        <v/>
      </c>
      <c r="B24" s="154"/>
      <c r="C24" s="153" t="str">
        <f>IF(ISERROR(MATCH(C19,Moon!$D:$D,0)),"",INDEX(Moon!$E:$E,MATCH(C19,Moon!$D:$D,0)))</f>
        <v/>
      </c>
      <c r="D24" s="154"/>
      <c r="E24" s="153" t="str">
        <f>IF(ISERROR(MATCH(E19,Moon!$D:$D,0)),"",INDEX(Moon!$E:$E,MATCH(E19,Moon!$D:$D,0)))</f>
        <v/>
      </c>
      <c r="F24" s="154"/>
      <c r="G24" s="153" t="str">
        <f>IF(ISERROR(MATCH(G19,Moon!$D:$D,0)),"",INDEX(Moon!$E:$E,MATCH(G19,Moon!$D:$D,0)))</f>
        <v>Full 🌕 9:56am</v>
      </c>
      <c r="H24" s="154"/>
      <c r="I24" s="153" t="str">
        <f>IF(ISERROR(MATCH(I19,Moon!$D:$D,0)),"",INDEX(Moon!$E:$E,MATCH(I19,Moon!$D:$D,0)))</f>
        <v/>
      </c>
      <c r="J24" s="154"/>
      <c r="K24" s="153" t="str">
        <f>IF(ISERROR(MATCH(K19,Moon!$D:$D,0)),"",INDEX(Moon!$E:$E,MATCH(K19,Moon!$D:$D,0)))</f>
        <v/>
      </c>
      <c r="L24" s="154"/>
      <c r="M24" s="153" t="str">
        <f>IF(ISERROR(MATCH(M19,Moon!$D:$D,0)),"",INDEX(Moon!$E:$E,MATCH(M19,Moon!$D:$D,0)))</f>
        <v/>
      </c>
      <c r="N24" s="154"/>
    </row>
    <row r="25" spans="1:14" s="4" customFormat="1" ht="15.75" customHeight="1" x14ac:dyDescent="0.2">
      <c r="A25" s="20">
        <f>IF(M19="","",IF(MONTH(M19+1)&lt;&gt;MONTH(M19),"",M19+1))</f>
        <v>44612</v>
      </c>
      <c r="B25" s="101" t="str">
        <f>IF(ISERROR(MATCH(A25,Events!$G:$G,0)),"",INDEX(Events!$A:$A,MATCH(A25,Events!$G:$G,0)))</f>
        <v/>
      </c>
      <c r="C25" s="20">
        <f>IF(A25="","",IF(MONTH(A25+1)&lt;&gt;MONTH(A25),"",A25+1))</f>
        <v>44613</v>
      </c>
      <c r="D25" s="101" t="str">
        <f>IF(ISERROR(MATCH(C25,Events!$G:$G,0)),"",INDEX(Events!$A:$A,MATCH(C25,Events!$G:$G,0)))</f>
        <v>Presidents' Day</v>
      </c>
      <c r="E25" s="20">
        <f>IF(C25="","",IF(MONTH(C25+1)&lt;&gt;MONTH(C25),"",C25+1))</f>
        <v>44614</v>
      </c>
      <c r="F25" s="101" t="str">
        <f>IF(ISERROR(MATCH(E25,Events!$G:$G,0)),"",INDEX(Events!$A:$A,MATCH(E25,Events!$G:$G,0)))</f>
        <v/>
      </c>
      <c r="G25" s="20">
        <f>IF(E25="","",IF(MONTH(E25+1)&lt;&gt;MONTH(E25),"",E25+1))</f>
        <v>44615</v>
      </c>
      <c r="H25" s="101" t="str">
        <f>IF(ISERROR(MATCH(G25,Events!$G:$G,0)),"",INDEX(Events!$A:$A,MATCH(G25,Events!$G:$G,0)))</f>
        <v/>
      </c>
      <c r="I25" s="20">
        <f>IF(G25="","",IF(MONTH(G25+1)&lt;&gt;MONTH(G25),"",G25+1))</f>
        <v>44616</v>
      </c>
      <c r="J25" s="101" t="str">
        <f>IF(ISERROR(MATCH(I25,Events!$G:$G,0)),"",INDEX(Events!$A:$A,MATCH(I25,Events!$G:$G,0)))</f>
        <v/>
      </c>
      <c r="K25" s="20">
        <f>IF(I25="","",IF(MONTH(I25+1)&lt;&gt;MONTH(I25),"",I25+1))</f>
        <v>44617</v>
      </c>
      <c r="L25" s="101" t="str">
        <f>IF(ISERROR(MATCH(K25,Events!$G:$G,0)),"",INDEX(Events!$A:$A,MATCH(K25,Events!$G:$G,0)))</f>
        <v/>
      </c>
      <c r="M25" s="20">
        <f>IF(K25="","",IF(MONTH(K25+1)&lt;&gt;MONTH(K25),"",K25+1))</f>
        <v>44618</v>
      </c>
      <c r="N25" s="101" t="str">
        <f>IF(ISERROR(MATCH(M25,Events!$G:$G,0)),"",INDEX(Events!$A:$A,MATCH(M25,Events!$G:$G,0)))</f>
        <v/>
      </c>
    </row>
    <row r="26" spans="1:14" s="4" customFormat="1" ht="13.5" customHeight="1" x14ac:dyDescent="0.2">
      <c r="A26" s="150" t="str">
        <f ca="1">IF(ISERROR(MATCH(A25,Events!$H:$H,0)),"",INDEX(Events!$A:$A,MATCH(A25,Events!$H:$H,0)))</f>
        <v/>
      </c>
      <c r="B26" s="151" t="str">
        <f ca="1">IFERROR(INDEX(Events!#REF!,MATCH(A26,Events!A:A,0)),"")</f>
        <v/>
      </c>
      <c r="C26" s="150" t="str">
        <f ca="1">IF(ISERROR(MATCH(C25,Events!$H:$H,0)),"",INDEX(Events!$A:$A,MATCH(C25,Events!$H:$H,0)))</f>
        <v/>
      </c>
      <c r="D26" s="151" t="str">
        <f ca="1">IFERROR(INDEX(Events!#REF!,MATCH(C26,Events!C:C,0)),"")</f>
        <v/>
      </c>
      <c r="E26" s="150" t="str">
        <f ca="1">IF(ISERROR(MATCH(E25,Events!$H:$H,0)),"",INDEX(Events!$A:$A,MATCH(E25,Events!$H:$H,0)))</f>
        <v/>
      </c>
      <c r="F26" s="151" t="str">
        <f ca="1">IFERROR(INDEX(Events!#REF!,MATCH(E26,Events!E:E,0)),"")</f>
        <v/>
      </c>
      <c r="G26" s="150" t="str">
        <f ca="1">IF(ISERROR(MATCH(G25,Events!$H:$H,0)),"",INDEX(Events!$A:$A,MATCH(G25,Events!$H:$H,0)))</f>
        <v/>
      </c>
      <c r="H26" s="151" t="str">
        <f ca="1">IFERROR(INDEX(Events!#REF!,MATCH(G26,Events!G:G,0)),"")</f>
        <v/>
      </c>
      <c r="I26" s="150" t="str">
        <f ca="1">IF(ISERROR(MATCH(I25,Events!$H:$H,0)),"",INDEX(Events!$A:$A,MATCH(I25,Events!$H:$H,0)))</f>
        <v/>
      </c>
      <c r="J26" s="151" t="str">
        <f ca="1">IFERROR(INDEX(Events!#REF!,MATCH(I26,Events!I:I,0)),"")</f>
        <v/>
      </c>
      <c r="K26" s="150" t="str">
        <f ca="1">IF(ISERROR(MATCH(K25,Events!$H:$H,0)),"",INDEX(Events!$A:$A,MATCH(K25,Events!$H:$H,0)))</f>
        <v/>
      </c>
      <c r="L26" s="151" t="str">
        <f ca="1">IFERROR(INDEX(Events!#REF!,MATCH(K26,Events!K:K,0)),"")</f>
        <v/>
      </c>
      <c r="M26" s="150" t="str">
        <f ca="1">IF(ISERROR(MATCH(M25,Events!$H:$H,0)),"",INDEX(Events!$A:$A,MATCH(M25,Events!$H:$H,0)))</f>
        <v/>
      </c>
      <c r="N26" s="151" t="str">
        <f ca="1">IFERROR(INDEX(Events!#REF!,MATCH(M26,Events!M:M,0)),"")</f>
        <v/>
      </c>
    </row>
    <row r="27" spans="1:14" s="4" customFormat="1" ht="13.5" customHeight="1" x14ac:dyDescent="0.2">
      <c r="A27" s="150" t="str">
        <f ca="1">IF(ISERROR(MATCH(A25,Events!$I:$I,0)),"",INDEX(Events!$A:$A,MATCH(A25,Events!$I:$I,0)))</f>
        <v/>
      </c>
      <c r="B27" s="151"/>
      <c r="C27" s="150" t="str">
        <f ca="1">IF(ISERROR(MATCH(C25,Events!$I:$I,0)),"",INDEX(Events!$A:$A,MATCH(C25,Events!$I:$I,0)))</f>
        <v/>
      </c>
      <c r="D27" s="151"/>
      <c r="E27" s="150" t="str">
        <f ca="1">IF(ISERROR(MATCH(E25,Events!$I:$I,0)),"",INDEX(Events!$A:$A,MATCH(E25,Events!$I:$I,0)))</f>
        <v/>
      </c>
      <c r="F27" s="151"/>
      <c r="G27" s="150" t="str">
        <f ca="1">IF(ISERROR(MATCH(G25,Events!$I:$I,0)),"",INDEX(Events!$A:$A,MATCH(G25,Events!$I:$I,0)))</f>
        <v/>
      </c>
      <c r="H27" s="151"/>
      <c r="I27" s="150" t="str">
        <f ca="1">IF(ISERROR(MATCH(I25,Events!$I:$I,0)),"",INDEX(Events!$A:$A,MATCH(I25,Events!$I:$I,0)))</f>
        <v/>
      </c>
      <c r="J27" s="151"/>
      <c r="K27" s="150" t="str">
        <f ca="1">IF(ISERROR(MATCH(K25,Events!$I:$I,0)),"",INDEX(Events!$A:$A,MATCH(K25,Events!$I:$I,0)))</f>
        <v/>
      </c>
      <c r="L27" s="151"/>
      <c r="M27" s="150" t="str">
        <f ca="1">IF(ISERROR(MATCH(M25,Events!$I:$I,0)),"",INDEX(Events!$A:$A,MATCH(M25,Events!$I:$I,0)))</f>
        <v/>
      </c>
      <c r="N27" s="151"/>
    </row>
    <row r="28" spans="1:14" s="4" customFormat="1" ht="13.5" customHeight="1" x14ac:dyDescent="0.2">
      <c r="A28" s="150" t="str">
        <f ca="1">IF(ISERROR(MATCH(A25,Events!$J:$J,0)),"",INDEX(Events!$A:$A,MATCH(A25,Events!$J:$J,0)))</f>
        <v/>
      </c>
      <c r="B28" s="151"/>
      <c r="C28" s="150" t="str">
        <f ca="1">IF(ISERROR(MATCH(C25,Events!$J:$J,0)),"",INDEX(Events!$A:$A,MATCH(C25,Events!$J:$J,0)))</f>
        <v/>
      </c>
      <c r="D28" s="151"/>
      <c r="E28" s="150" t="str">
        <f ca="1">IF(ISERROR(MATCH(E25,Events!$J:$J,0)),"",INDEX(Events!$A:$A,MATCH(E25,Events!$J:$J,0)))</f>
        <v/>
      </c>
      <c r="F28" s="151"/>
      <c r="G28" s="150" t="str">
        <f ca="1">IF(ISERROR(MATCH(G25,Events!$J:$J,0)),"",INDEX(Events!$A:$A,MATCH(G25,Events!$J:$J,0)))</f>
        <v/>
      </c>
      <c r="H28" s="151"/>
      <c r="I28" s="150" t="str">
        <f ca="1">IF(ISERROR(MATCH(I25,Events!$J:$J,0)),"",INDEX(Events!$A:$A,MATCH(I25,Events!$J:$J,0)))</f>
        <v/>
      </c>
      <c r="J28" s="151"/>
      <c r="K28" s="150" t="str">
        <f ca="1">IF(ISERROR(MATCH(K25,Events!$J:$J,0)),"",INDEX(Events!$A:$A,MATCH(K25,Events!$J:$J,0)))</f>
        <v/>
      </c>
      <c r="L28" s="151"/>
      <c r="M28" s="150" t="str">
        <f ca="1">IF(ISERROR(MATCH(M25,Events!$J:$J,0)),"",INDEX(Events!$A:$A,MATCH(M25,Events!$J:$J,0)))</f>
        <v/>
      </c>
      <c r="N28" s="151"/>
    </row>
    <row r="29" spans="1:14" s="4" customFormat="1" ht="13.5" customHeight="1" x14ac:dyDescent="0.2">
      <c r="A29" s="150" t="str">
        <f ca="1">IF(ISERROR(MATCH(A25,Events!$K:$K,0)),"",INDEX(Events!$A:$A,MATCH(A25,Events!$K:$K,0)))</f>
        <v/>
      </c>
      <c r="B29" s="151"/>
      <c r="C29" s="150" t="str">
        <f ca="1">IF(ISERROR(MATCH(C25,Events!$K:$K,0)),"",INDEX(Events!$A:$A,MATCH(C25,Events!$K:$K,0)))</f>
        <v/>
      </c>
      <c r="D29" s="151"/>
      <c r="E29" s="150" t="str">
        <f ca="1">IF(ISERROR(MATCH(E25,Events!$K:$K,0)),"",INDEX(Events!$A:$A,MATCH(E25,Events!$K:$K,0)))</f>
        <v/>
      </c>
      <c r="F29" s="151"/>
      <c r="G29" s="150" t="str">
        <f ca="1">IF(ISERROR(MATCH(G25,Events!$K:$K,0)),"",INDEX(Events!$A:$A,MATCH(G25,Events!$K:$K,0)))</f>
        <v/>
      </c>
      <c r="H29" s="151"/>
      <c r="I29" s="150" t="str">
        <f ca="1">IF(ISERROR(MATCH(I25,Events!$K:$K,0)),"",INDEX(Events!$A:$A,MATCH(I25,Events!$K:$K,0)))</f>
        <v/>
      </c>
      <c r="J29" s="151"/>
      <c r="K29" s="150" t="str">
        <f ca="1">IF(ISERROR(MATCH(K25,Events!$K:$K,0)),"",INDEX(Events!$A:$A,MATCH(K25,Events!$K:$K,0)))</f>
        <v/>
      </c>
      <c r="L29" s="151"/>
      <c r="M29" s="150" t="str">
        <f ca="1">IF(ISERROR(MATCH(M25,Events!$K:$K,0)),"",INDEX(Events!$A:$A,MATCH(M25,Events!$K:$K,0)))</f>
        <v/>
      </c>
      <c r="N29" s="151"/>
    </row>
    <row r="30" spans="1:14" s="5" customFormat="1" ht="13.5" customHeight="1" x14ac:dyDescent="0.2">
      <c r="A30" s="153" t="str">
        <f>IF(ISERROR(MATCH(A25,Moon!$D:$D,0)),"",INDEX(Moon!$E:$E,MATCH(A25,Moon!$D:$D,0)))</f>
        <v/>
      </c>
      <c r="B30" s="154"/>
      <c r="C30" s="153" t="str">
        <f>IF(ISERROR(MATCH(C25,Moon!$D:$D,0)),"",INDEX(Moon!$E:$E,MATCH(C25,Moon!$D:$D,0)))</f>
        <v/>
      </c>
      <c r="D30" s="154"/>
      <c r="E30" s="153" t="str">
        <f>IF(ISERROR(MATCH(E25,Moon!$D:$D,0)),"",INDEX(Moon!$E:$E,MATCH(E25,Moon!$D:$D,0)))</f>
        <v/>
      </c>
      <c r="F30" s="154"/>
      <c r="G30" s="153" t="str">
        <f>IF(ISERROR(MATCH(G25,Moon!$D:$D,0)),"",INDEX(Moon!$E:$E,MATCH(G25,Moon!$D:$D,0)))</f>
        <v>🌗 3:32pm</v>
      </c>
      <c r="H30" s="154"/>
      <c r="I30" s="153" t="str">
        <f>IF(ISERROR(MATCH(I25,Moon!$D:$D,0)),"",INDEX(Moon!$E:$E,MATCH(I25,Moon!$D:$D,0)))</f>
        <v/>
      </c>
      <c r="J30" s="154"/>
      <c r="K30" s="153" t="str">
        <f>IF(ISERROR(MATCH(K25,Moon!$D:$D,0)),"",INDEX(Moon!$E:$E,MATCH(K25,Moon!$D:$D,0)))</f>
        <v/>
      </c>
      <c r="L30" s="154"/>
      <c r="M30" s="153" t="str">
        <f>IF(ISERROR(MATCH(M25,Moon!$D:$D,0)),"",INDEX(Moon!$E:$E,MATCH(M25,Moon!$D:$D,0)))</f>
        <v/>
      </c>
      <c r="N30" s="154"/>
    </row>
    <row r="31" spans="1:14" s="4" customFormat="1" ht="15.75" x14ac:dyDescent="0.2">
      <c r="A31" s="20">
        <f>IF(M25="","",IF(MONTH(M25+1)&lt;&gt;MONTH(M25),"",M25+1))</f>
        <v>44619</v>
      </c>
      <c r="B31" s="101" t="str">
        <f>IF(ISERROR(MATCH(A31,Events!$G:$G,0)),"",INDEX(Events!$A:$A,MATCH(A31,Events!$G:$G,0)))</f>
        <v/>
      </c>
      <c r="C31" s="20">
        <f>IF(A31="","",IF(MONTH(A31+1)&lt;&gt;MONTH(A31),"",A31+1))</f>
        <v>44620</v>
      </c>
      <c r="D31" s="101" t="str">
        <f>IF(ISERROR(MATCH(C31,Events!$G:$G,0)),"",INDEX(Events!$A:$A,MATCH(C31,Events!$G:$G,0)))</f>
        <v/>
      </c>
      <c r="E31" s="20" t="str">
        <f>IF(C31="","",IF(MONTH(C31+1)&lt;&gt;MONTH(C31),"",C31+1))</f>
        <v/>
      </c>
      <c r="F31" s="101" t="str">
        <f>IF(ISERROR(MATCH(E31,Events!$G:$G,0)),"",INDEX(Events!$A:$A,MATCH(E31,Events!$G:$G,0)))</f>
        <v/>
      </c>
      <c r="G31" s="20" t="str">
        <f>IF(E31="","",IF(MONTH(E31+1)&lt;&gt;MONTH(E31),"",E31+1))</f>
        <v/>
      </c>
      <c r="H31" s="101" t="str">
        <f>IF(ISERROR(MATCH(G31,Events!$G:$G,0)),"",INDEX(Events!$A:$A,MATCH(G31,Events!$G:$G,0)))</f>
        <v/>
      </c>
      <c r="I31" s="20" t="str">
        <f>IF(G31="","",IF(MONTH(G31+1)&lt;&gt;MONTH(G31),"",G31+1))</f>
        <v/>
      </c>
      <c r="J31" s="101" t="str">
        <f>IF(ISERROR(MATCH(I31,Events!$G:$G,0)),"",INDEX(Events!$A:$A,MATCH(I31,Events!$G:$G,0)))</f>
        <v/>
      </c>
      <c r="K31" s="20" t="str">
        <f>IF(I31="","",IF(MONTH(I31+1)&lt;&gt;MONTH(I31),"",I31+1))</f>
        <v/>
      </c>
      <c r="L31" s="101" t="str">
        <f>IF(ISERROR(MATCH(K31,Events!$G:$G,0)),"",INDEX(Events!$A:$A,MATCH(K31,Events!$G:$G,0)))</f>
        <v/>
      </c>
      <c r="M31" s="20" t="str">
        <f>IF(K31="","",IF(MONTH(K31+1)&lt;&gt;MONTH(K31),"",K31+1))</f>
        <v/>
      </c>
      <c r="N31" s="101" t="str">
        <f>IF(ISERROR(MATCH(M31,Events!$G:$G,0)),"",INDEX(Events!$A:$A,MATCH(M31,Events!$G:$G,0)))</f>
        <v/>
      </c>
    </row>
    <row r="32" spans="1:14" s="4" customFormat="1" ht="13.5" customHeight="1" x14ac:dyDescent="0.2">
      <c r="A32" s="150" t="str">
        <f ca="1">IF(ISERROR(MATCH(A31,Events!$H:$H,0)),"",INDEX(Events!$A:$A,MATCH(A31,Events!$H:$H,0)))</f>
        <v/>
      </c>
      <c r="B32" s="151" t="str">
        <f ca="1">IFERROR(INDEX(Events!#REF!,MATCH(A32,Events!A:A,0)),"")</f>
        <v/>
      </c>
      <c r="C32" s="150" t="str">
        <f ca="1">IF(ISERROR(MATCH(C31,Events!$H:$H,0)),"",INDEX(Events!$A:$A,MATCH(C31,Events!$H:$H,0)))</f>
        <v/>
      </c>
      <c r="D32" s="151" t="str">
        <f ca="1">IFERROR(INDEX(Events!#REF!,MATCH(C32,Events!C:C,0)),"")</f>
        <v/>
      </c>
      <c r="E32" s="150" t="str">
        <f ca="1">IF(ISERROR(MATCH(E31,Events!$H:$H,0)),"",INDEX(Events!$A:$A,MATCH(E31,Events!$H:$H,0)))</f>
        <v/>
      </c>
      <c r="F32" s="151" t="str">
        <f ca="1">IFERROR(INDEX(Events!#REF!,MATCH(E32,Events!E:E,0)),"")</f>
        <v/>
      </c>
      <c r="G32" s="150" t="str">
        <f ca="1">IF(ISERROR(MATCH(G31,Events!$H:$H,0)),"",INDEX(Events!$A:$A,MATCH(G31,Events!$H:$H,0)))</f>
        <v/>
      </c>
      <c r="H32" s="151" t="str">
        <f ca="1">IFERROR(INDEX(Events!#REF!,MATCH(G32,Events!G:G,0)),"")</f>
        <v/>
      </c>
      <c r="I32" s="150" t="str">
        <f ca="1">IF(ISERROR(MATCH(I31,Events!$H:$H,0)),"",INDEX(Events!$A:$A,MATCH(I31,Events!$H:$H,0)))</f>
        <v/>
      </c>
      <c r="J32" s="151" t="str">
        <f ca="1">IFERROR(INDEX(Events!#REF!,MATCH(I32,Events!I:I,0)),"")</f>
        <v/>
      </c>
      <c r="K32" s="150" t="str">
        <f ca="1">IF(ISERROR(MATCH(K31,Events!$H:$H,0)),"",INDEX(Events!$A:$A,MATCH(K31,Events!$H:$H,0)))</f>
        <v/>
      </c>
      <c r="L32" s="151" t="str">
        <f ca="1">IFERROR(INDEX(Events!#REF!,MATCH(K32,Events!K:K,0)),"")</f>
        <v/>
      </c>
      <c r="M32" s="150" t="str">
        <f ca="1">IF(ISERROR(MATCH(M31,Events!$H:$H,0)),"",INDEX(Events!$A:$A,MATCH(M31,Events!$H:$H,0)))</f>
        <v/>
      </c>
      <c r="N32" s="151" t="str">
        <f ca="1">IFERROR(INDEX(Events!#REF!,MATCH(M32,Events!M:M,0)),"")</f>
        <v/>
      </c>
    </row>
    <row r="33" spans="1:14" s="4" customFormat="1" ht="13.5" customHeight="1" x14ac:dyDescent="0.2">
      <c r="A33" s="150" t="str">
        <f ca="1">IF(ISERROR(MATCH(A31,Events!$I:$I,0)),"",INDEX(Events!$A:$A,MATCH(A31,Events!$I:$I,0)))</f>
        <v/>
      </c>
      <c r="B33" s="151"/>
      <c r="C33" s="150" t="str">
        <f ca="1">IF(ISERROR(MATCH(C31,Events!$I:$I,0)),"",INDEX(Events!$A:$A,MATCH(C31,Events!$I:$I,0)))</f>
        <v/>
      </c>
      <c r="D33" s="151"/>
      <c r="E33" s="150" t="str">
        <f ca="1">IF(ISERROR(MATCH(E31,Events!$I:$I,0)),"",INDEX(Events!$A:$A,MATCH(E31,Events!$I:$I,0)))</f>
        <v/>
      </c>
      <c r="F33" s="151"/>
      <c r="G33" s="150" t="str">
        <f ca="1">IF(ISERROR(MATCH(G31,Events!$I:$I,0)),"",INDEX(Events!$A:$A,MATCH(G31,Events!$I:$I,0)))</f>
        <v/>
      </c>
      <c r="H33" s="151"/>
      <c r="I33" s="150" t="str">
        <f ca="1">IF(ISERROR(MATCH(I31,Events!$I:$I,0)),"",INDEX(Events!$A:$A,MATCH(I31,Events!$I:$I,0)))</f>
        <v/>
      </c>
      <c r="J33" s="151"/>
      <c r="K33" s="150" t="str">
        <f ca="1">IF(ISERROR(MATCH(K31,Events!$I:$I,0)),"",INDEX(Events!$A:$A,MATCH(K31,Events!$I:$I,0)))</f>
        <v/>
      </c>
      <c r="L33" s="151"/>
      <c r="M33" s="150" t="str">
        <f ca="1">IF(ISERROR(MATCH(M31,Events!$I:$I,0)),"",INDEX(Events!$A:$A,MATCH(M31,Events!$I:$I,0)))</f>
        <v/>
      </c>
      <c r="N33" s="151"/>
    </row>
    <row r="34" spans="1:14" s="4" customFormat="1" ht="13.5" customHeight="1" x14ac:dyDescent="0.2">
      <c r="A34" s="150" t="str">
        <f ca="1">IF(ISERROR(MATCH(A31,Events!$J:$J,0)),"",INDEX(Events!$A:$A,MATCH(A31,Events!$J:$J,0)))</f>
        <v/>
      </c>
      <c r="B34" s="151"/>
      <c r="C34" s="150" t="str">
        <f ca="1">IF(ISERROR(MATCH(C31,Events!$J:$J,0)),"",INDEX(Events!$A:$A,MATCH(C31,Events!$J:$J,0)))</f>
        <v/>
      </c>
      <c r="D34" s="151"/>
      <c r="E34" s="150" t="str">
        <f ca="1">IF(ISERROR(MATCH(E31,Events!$J:$J,0)),"",INDEX(Events!$A:$A,MATCH(E31,Events!$J:$J,0)))</f>
        <v/>
      </c>
      <c r="F34" s="151"/>
      <c r="G34" s="150" t="str">
        <f ca="1">IF(ISERROR(MATCH(G31,Events!$J:$J,0)),"",INDEX(Events!$A:$A,MATCH(G31,Events!$J:$J,0)))</f>
        <v/>
      </c>
      <c r="H34" s="151"/>
      <c r="I34" s="150" t="str">
        <f ca="1">IF(ISERROR(MATCH(I31,Events!$J:$J,0)),"",INDEX(Events!$A:$A,MATCH(I31,Events!$J:$J,0)))</f>
        <v/>
      </c>
      <c r="J34" s="151"/>
      <c r="K34" s="150" t="str">
        <f ca="1">IF(ISERROR(MATCH(K31,Events!$J:$J,0)),"",INDEX(Events!$A:$A,MATCH(K31,Events!$J:$J,0)))</f>
        <v/>
      </c>
      <c r="L34" s="151"/>
      <c r="M34" s="150" t="str">
        <f ca="1">IF(ISERROR(MATCH(M31,Events!$J:$J,0)),"",INDEX(Events!$A:$A,MATCH(M31,Events!$J:$J,0)))</f>
        <v/>
      </c>
      <c r="N34" s="151"/>
    </row>
    <row r="35" spans="1:14" s="4" customFormat="1" ht="13.5" customHeight="1" x14ac:dyDescent="0.2">
      <c r="A35" s="150" t="str">
        <f ca="1">IF(ISERROR(MATCH(A31,Events!$K:$K,0)),"",INDEX(Events!$A:$A,MATCH(A31,Events!$K:$K,0)))</f>
        <v/>
      </c>
      <c r="B35" s="151"/>
      <c r="C35" s="150" t="str">
        <f ca="1">IF(ISERROR(MATCH(C31,Events!$K:$K,0)),"",INDEX(Events!$A:$A,MATCH(C31,Events!$K:$K,0)))</f>
        <v/>
      </c>
      <c r="D35" s="151"/>
      <c r="E35" s="150" t="str">
        <f ca="1">IF(ISERROR(MATCH(E31,Events!$K:$K,0)),"",INDEX(Events!$A:$A,MATCH(E31,Events!$K:$K,0)))</f>
        <v/>
      </c>
      <c r="F35" s="151"/>
      <c r="G35" s="150" t="str">
        <f ca="1">IF(ISERROR(MATCH(G31,Events!$K:$K,0)),"",INDEX(Events!$A:$A,MATCH(G31,Events!$K:$K,0)))</f>
        <v/>
      </c>
      <c r="H35" s="151"/>
      <c r="I35" s="150" t="str">
        <f ca="1">IF(ISERROR(MATCH(I31,Events!$K:$K,0)),"",INDEX(Events!$A:$A,MATCH(I31,Events!$K:$K,0)))</f>
        <v/>
      </c>
      <c r="J35" s="151"/>
      <c r="K35" s="150" t="str">
        <f ca="1">IF(ISERROR(MATCH(K31,Events!$K:$K,0)),"",INDEX(Events!$A:$A,MATCH(K31,Events!$K:$K,0)))</f>
        <v/>
      </c>
      <c r="L35" s="151"/>
      <c r="M35" s="150" t="str">
        <f ca="1">IF(ISERROR(MATCH(M31,Events!$K:$K,0)),"",INDEX(Events!$A:$A,MATCH(M31,Events!$K:$K,0)))</f>
        <v/>
      </c>
      <c r="N35" s="151"/>
    </row>
    <row r="36" spans="1:14" s="5" customFormat="1" ht="13.5" customHeight="1" x14ac:dyDescent="0.2">
      <c r="A36" s="153" t="str">
        <f>IF(ISERROR(MATCH(A31,Moon!$D:$D,0)),"",INDEX(Moon!$E:$E,MATCH(A31,Moon!$D:$D,0)))</f>
        <v/>
      </c>
      <c r="B36" s="154"/>
      <c r="C36" s="153" t="str">
        <f>IF(ISERROR(MATCH(C31,Moon!$D:$D,0)),"",INDEX(Moon!$E:$E,MATCH(C31,Moon!$D:$D,0)))</f>
        <v/>
      </c>
      <c r="D36" s="154"/>
      <c r="E36" s="153" t="str">
        <f>IF(ISERROR(MATCH(E31,Moon!$D:$D,0)),"",INDEX(Moon!$E:$E,MATCH(E31,Moon!$D:$D,0)))</f>
        <v/>
      </c>
      <c r="F36" s="154"/>
      <c r="G36" s="153" t="str">
        <f>IF(ISERROR(MATCH(G31,Moon!$D:$D,0)),"",INDEX(Moon!$E:$E,MATCH(G31,Moon!$D:$D,0)))</f>
        <v/>
      </c>
      <c r="H36" s="154"/>
      <c r="I36" s="153" t="str">
        <f>IF(ISERROR(MATCH(I31,Moon!$D:$D,0)),"",INDEX(Moon!$E:$E,MATCH(I31,Moon!$D:$D,0)))</f>
        <v/>
      </c>
      <c r="J36" s="154"/>
      <c r="K36" s="153" t="str">
        <f>IF(ISERROR(MATCH(K31,Moon!$D:$D,0)),"",INDEX(Moon!$E:$E,MATCH(K31,Moon!$D:$D,0)))</f>
        <v/>
      </c>
      <c r="L36" s="154"/>
      <c r="M36" s="153" t="str">
        <f>IF(ISERROR(MATCH(M31,Moon!$D:$D,0)),"",INDEX(Moon!$E:$E,MATCH(M31,Moon!$D:$D,0)))</f>
        <v/>
      </c>
      <c r="N36" s="154"/>
    </row>
    <row r="37" spans="1:14" ht="15.75" x14ac:dyDescent="0.2">
      <c r="A37" s="20" t="str">
        <f>IF(M31="","",IF(MONTH(M31+1)&lt;&gt;MONTH(M31),"",M31+1))</f>
        <v/>
      </c>
      <c r="B37" s="101" t="str">
        <f>IF(ISERROR(MATCH(A37,Events!$G:$G,0)),"",INDEX(Events!$A:$A,MATCH(A37,Events!$G:$G,0)))</f>
        <v/>
      </c>
      <c r="C37" s="20" t="str">
        <f>IF(A37="","",IF(MONTH(A37+1)&lt;&gt;MONTH(A37),"",A37+1))</f>
        <v/>
      </c>
      <c r="D37" s="101" t="str">
        <f>IF(ISERROR(MATCH(C37,Events!$G:$G,0)),"",INDEX(Events!$A:$A,MATCH(C37,Events!$G:$G,0)))</f>
        <v/>
      </c>
      <c r="E37" s="25" t="s">
        <v>6</v>
      </c>
      <c r="F37" s="11"/>
      <c r="G37" s="11"/>
      <c r="H37" s="11"/>
      <c r="I37" s="11"/>
      <c r="J37" s="12"/>
      <c r="K37" s="10"/>
      <c r="L37" s="11"/>
      <c r="M37" s="11"/>
      <c r="N37" s="12"/>
    </row>
    <row r="38" spans="1:14" ht="13.5" customHeight="1" x14ac:dyDescent="0.2">
      <c r="A38" s="150" t="str">
        <f ca="1">IF(ISERROR(MATCH(A37,Events!$H:$H,0)),"",INDEX(Events!$A:$A,MATCH(A37,Events!$H:$H,0)))</f>
        <v/>
      </c>
      <c r="B38" s="151" t="str">
        <f ca="1">IFERROR(INDEX(Events!#REF!,MATCH(A38,Events!A:A,0)),"")</f>
        <v/>
      </c>
      <c r="C38" s="150" t="str">
        <f ca="1">IF(ISERROR(MATCH(C37,Events!$H:$H,0)),"",INDEX(Events!$A:$A,MATCH(C37,Events!$H:$H,0)))</f>
        <v/>
      </c>
      <c r="D38" s="151" t="str">
        <f ca="1">IFERROR(INDEX(Events!#REF!,MATCH(C38,Events!C:C,0)),"")</f>
        <v/>
      </c>
      <c r="E38" s="26"/>
      <c r="F38" s="9"/>
      <c r="G38" s="9"/>
      <c r="H38" s="9"/>
      <c r="I38" s="9"/>
      <c r="J38" s="14"/>
      <c r="K38" s="144" t="s">
        <v>2</v>
      </c>
      <c r="L38" s="145"/>
      <c r="M38" s="145"/>
      <c r="N38" s="146"/>
    </row>
    <row r="39" spans="1:14" ht="13.5" customHeight="1" x14ac:dyDescent="0.2">
      <c r="A39" s="150" t="str">
        <f ca="1">IF(ISERROR(MATCH(A37,Events!$I:$I,0)),"",INDEX(Events!$A:$A,MATCH(A37,Events!$I:$I,0)))</f>
        <v/>
      </c>
      <c r="B39" s="151"/>
      <c r="C39" s="150" t="str">
        <f ca="1">IF(ISERROR(MATCH(C37,Events!$I:$I,0)),"",INDEX(Events!$A:$A,MATCH(C37,Events!$I:$I,0)))</f>
        <v/>
      </c>
      <c r="D39" s="151"/>
      <c r="E39" s="26"/>
      <c r="F39" s="9"/>
      <c r="G39" s="9"/>
      <c r="H39" s="9"/>
      <c r="I39" s="9"/>
      <c r="J39" s="14"/>
      <c r="K39" s="147" t="s">
        <v>100</v>
      </c>
      <c r="L39" s="148"/>
      <c r="M39" s="148"/>
      <c r="N39" s="149"/>
    </row>
    <row r="40" spans="1:14" ht="13.5" customHeight="1" x14ac:dyDescent="0.2">
      <c r="A40" s="150" t="str">
        <f ca="1">IF(ISERROR(MATCH(A37,Events!$J:$J,0)),"",INDEX(Events!$A:$A,MATCH(A37,Events!$J:$J,0)))</f>
        <v/>
      </c>
      <c r="B40" s="151"/>
      <c r="C40" s="150" t="str">
        <f ca="1">IF(ISERROR(MATCH(C37,Events!$J:$J,0)),"",INDEX(Events!$A:$A,MATCH(C37,Events!$J:$J,0)))</f>
        <v/>
      </c>
      <c r="D40" s="151"/>
      <c r="E40" s="26"/>
      <c r="F40" s="9"/>
      <c r="G40" s="9"/>
      <c r="H40" s="9"/>
      <c r="I40" s="9"/>
      <c r="J40" s="14"/>
      <c r="K40" s="139" t="s">
        <v>118</v>
      </c>
      <c r="L40" s="140"/>
      <c r="M40" s="140"/>
      <c r="N40" s="141"/>
    </row>
    <row r="41" spans="1:14" ht="13.5" customHeight="1" x14ac:dyDescent="0.2">
      <c r="A41" s="150" t="str">
        <f ca="1">IF(ISERROR(MATCH(A37,Events!$K:$K,0)),"",INDEX(Events!$A:$A,MATCH(A37,Events!$K:$K,0)))</f>
        <v/>
      </c>
      <c r="B41" s="151"/>
      <c r="C41" s="150" t="str">
        <f ca="1">IF(ISERROR(MATCH(C37,Events!$K:$K,0)),"",INDEX(Events!$A:$A,MATCH(C37,Events!$K:$K,0)))</f>
        <v/>
      </c>
      <c r="D41" s="151"/>
      <c r="E41" s="26"/>
      <c r="F41" s="9"/>
      <c r="G41" s="9"/>
      <c r="H41" s="9"/>
      <c r="I41" s="9"/>
      <c r="J41" s="14"/>
      <c r="K41" s="13"/>
      <c r="L41" s="9"/>
      <c r="M41" s="7"/>
      <c r="N41" s="22"/>
    </row>
    <row r="42" spans="1:14" ht="13.5" customHeight="1" x14ac:dyDescent="0.2">
      <c r="A42" s="153" t="str">
        <f>IF(ISERROR(MATCH(A37,Moon!$D:$D,0)),"",INDEX(Moon!$E:$E,MATCH(A37,Moon!$D:$D,0)))</f>
        <v/>
      </c>
      <c r="B42" s="154"/>
      <c r="C42" s="153" t="str">
        <f>IF(ISERROR(MATCH(C37,Moon!$D:$D,0)),"",INDEX(Moon!$E:$E,MATCH(C37,Moon!$D:$D,0)))</f>
        <v/>
      </c>
      <c r="D42" s="154"/>
      <c r="E42" s="99" t="str">
        <f>'1'!E42</f>
        <v>Moon phase times based on time zone UTC-7</v>
      </c>
      <c r="F42" s="100"/>
      <c r="G42" s="16"/>
      <c r="H42" s="16"/>
      <c r="I42" s="16"/>
      <c r="J42" s="18"/>
      <c r="K42" s="15"/>
      <c r="L42" s="16"/>
      <c r="M42" s="17"/>
      <c r="N42" s="19"/>
    </row>
    <row r="43" spans="1:14" x14ac:dyDescent="0.2">
      <c r="M43" s="6"/>
    </row>
    <row r="45" spans="1:14" s="3" customFormat="1" ht="11.25" x14ac:dyDescent="0.2"/>
    <row r="46" spans="1:14" s="3" customFormat="1" ht="10.5" customHeight="1" x14ac:dyDescent="0.2"/>
    <row r="47" spans="1:14" s="3" customFormat="1" ht="10.5" customHeight="1" x14ac:dyDescent="0.2"/>
    <row r="48" spans="1:14" s="3" customFormat="1" ht="10.5" customHeight="1" x14ac:dyDescent="0.2"/>
    <row r="49" s="3" customFormat="1" ht="10.5" customHeight="1" x14ac:dyDescent="0.2"/>
    <row r="50" s="3" customFormat="1" ht="10.5" customHeight="1" x14ac:dyDescent="0.2"/>
    <row r="51" s="3" customFormat="1" ht="10.5" customHeight="1" x14ac:dyDescent="0.2"/>
    <row r="52" s="3" customFormat="1" ht="10.5" customHeight="1" x14ac:dyDescent="0.2"/>
    <row r="53" s="3" customFormat="1" ht="10.5" customHeight="1" x14ac:dyDescent="0.2"/>
    <row r="54" s="3" customFormat="1" ht="11.25" x14ac:dyDescent="0.2"/>
    <row r="55" s="3" customFormat="1" ht="10.5" customHeight="1" x14ac:dyDescent="0.2"/>
    <row r="56" s="3" customFormat="1" ht="10.5" customHeight="1" x14ac:dyDescent="0.2"/>
    <row r="57" s="3" customFormat="1" ht="10.5" customHeight="1" x14ac:dyDescent="0.2"/>
    <row r="58" s="3" customFormat="1" ht="10.5" customHeight="1" x14ac:dyDescent="0.2"/>
    <row r="59" s="3" customFormat="1" ht="10.5" customHeight="1" x14ac:dyDescent="0.2"/>
    <row r="60" s="3" customFormat="1" ht="10.5" customHeight="1" x14ac:dyDescent="0.2"/>
    <row r="61" s="3" customFormat="1" ht="10.5" customHeight="1" x14ac:dyDescent="0.2"/>
    <row r="62" s="3" customFormat="1" ht="10.5" customHeight="1" x14ac:dyDescent="0.2"/>
    <row r="63" s="3" customFormat="1" ht="11.25" x14ac:dyDescent="0.2"/>
    <row r="64" s="3" customFormat="1" ht="10.5" customHeight="1" x14ac:dyDescent="0.2"/>
    <row r="65" s="3" customFormat="1" ht="10.5" customHeight="1" x14ac:dyDescent="0.2"/>
    <row r="66" s="3" customFormat="1" ht="10.5" customHeight="1" x14ac:dyDescent="0.2"/>
    <row r="67" s="3" customFormat="1" ht="10.5" customHeight="1" x14ac:dyDescent="0.2"/>
    <row r="68" s="3" customFormat="1" ht="10.5" customHeight="1" x14ac:dyDescent="0.2"/>
    <row r="69" s="3" customFormat="1" ht="10.5" customHeight="1" x14ac:dyDescent="0.2"/>
    <row r="70" s="3"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76" priority="6">
      <formula>A7=""</formula>
    </cfRule>
  </conditionalFormatting>
  <conditionalFormatting sqref="A8:N8 A14:N14 A20:N20 A26:N26 A32:N32 A38:D38">
    <cfRule type="expression" dxfId="75" priority="5">
      <formula>A7=""</formula>
    </cfRule>
  </conditionalFormatting>
  <conditionalFormatting sqref="A9:N9 A15:N15 A21:N21 A27:N27 A33:N33 A39:D39">
    <cfRule type="expression" dxfId="74" priority="4">
      <formula>A7=""</formula>
    </cfRule>
  </conditionalFormatting>
  <conditionalFormatting sqref="A10:N10 A16:N16 A22:N22 A28:N28 A34:N34 A40:D40">
    <cfRule type="expression" dxfId="73" priority="3">
      <formula>A7=""</formula>
    </cfRule>
  </conditionalFormatting>
  <conditionalFormatting sqref="A11:N11 A17:N17 A23:N23 A29:N29 A35:N35 A41:D41">
    <cfRule type="expression" dxfId="72" priority="2">
      <formula>A7=""</formula>
    </cfRule>
  </conditionalFormatting>
  <conditionalFormatting sqref="A12:N12 A18:N18 A24:N24 A30:N30 A36:N36 A42:D42">
    <cfRule type="expression" dxfId="71" priority="1">
      <formula>A7=""</formula>
    </cfRule>
  </conditionalFormatting>
  <conditionalFormatting sqref="A7 C7 E7 G7 I7 K7 M7 A13 C13 E13 G13 I13 K13 M13 A19 C19 E19 G19 I19 K19 M19 A25 C25 E25 G25 I25 K25 M25 A31 C31 E31 G31 I31 K31 M31 A37 C37">
    <cfRule type="expression" dxfId="70" priority="7">
      <formula>A7=""</formula>
    </cfRule>
  </conditionalFormatting>
  <hyperlinks>
    <hyperlink ref="K39:N39" r:id="rId1" display="http://www.vertex42.com/calendars/" xr:uid="{00000000-0004-0000-01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A32:B35 A38:D41 A37:B37" emptyCellReference="1"/>
    <ignoredError sqref="A8:B11 A7:B7 C37:D37 C32:D35 C7:D7 C8:D11 E8:N11 E32:N35 E7:N7 A13:B17 C13:D17 E13:N17 A19:B23 C19:D23 E19:N23 A25:B29 C25:D29 E25:N29 A31:B31 C31:D31 E31:N31" formula="1" emptyCellReference="1"/>
    <ignoredError sqref="E37:N3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style="36" customWidth="1"/>
    <col min="2" max="2" width="13.7109375" style="36" customWidth="1"/>
    <col min="3" max="3" width="4.85546875" style="36" customWidth="1"/>
    <col min="4" max="4" width="13.7109375" style="36" customWidth="1"/>
    <col min="5" max="5" width="4.85546875" style="36" customWidth="1"/>
    <col min="6" max="6" width="13.7109375" style="36" customWidth="1"/>
    <col min="7" max="7" width="4.85546875" style="36" customWidth="1"/>
    <col min="8" max="8" width="13.7109375" style="36" customWidth="1"/>
    <col min="9" max="9" width="4.85546875" style="36" customWidth="1"/>
    <col min="10" max="10" width="13.7109375" style="36" customWidth="1"/>
    <col min="11" max="11" width="4.85546875" style="36" customWidth="1"/>
    <col min="12" max="12" width="13.7109375" style="36" customWidth="1"/>
    <col min="13" max="13" width="4.85546875" style="36" customWidth="1"/>
    <col min="14" max="14" width="13.7109375" style="36" customWidth="1"/>
    <col min="15" max="15" width="3.5703125" style="36" customWidth="1"/>
    <col min="16" max="16" width="25.7109375" style="36" customWidth="1"/>
    <col min="17" max="16384" width="9.140625" style="36"/>
  </cols>
  <sheetData>
    <row r="1" spans="1:14" hidden="1" x14ac:dyDescent="0.2">
      <c r="A1" s="8"/>
      <c r="B1" s="8"/>
      <c r="C1" s="8"/>
      <c r="D1" s="8"/>
      <c r="E1" s="8"/>
      <c r="F1" s="8"/>
      <c r="G1" s="8"/>
      <c r="H1" s="8"/>
      <c r="I1" s="8"/>
      <c r="J1" s="8"/>
      <c r="K1" s="8"/>
      <c r="L1" s="8"/>
      <c r="M1" s="8"/>
      <c r="N1" s="8"/>
    </row>
    <row r="2" spans="1:14" hidden="1" x14ac:dyDescent="0.2">
      <c r="A2" s="8"/>
      <c r="B2" s="8"/>
      <c r="C2" s="8"/>
      <c r="D2" s="8"/>
      <c r="E2" s="8"/>
      <c r="F2" s="8"/>
      <c r="G2" s="8"/>
      <c r="H2" s="8"/>
      <c r="I2" s="8"/>
      <c r="J2" s="8"/>
      <c r="K2" s="8"/>
      <c r="L2" s="8"/>
      <c r="M2" s="8"/>
      <c r="N2" s="8"/>
    </row>
    <row r="3" spans="1:14" hidden="1" x14ac:dyDescent="0.2">
      <c r="A3" s="8"/>
      <c r="B3" s="8"/>
      <c r="C3" s="8"/>
      <c r="D3" s="8"/>
      <c r="E3" s="8"/>
      <c r="F3" s="8"/>
      <c r="G3" s="8"/>
      <c r="H3" s="8"/>
      <c r="I3" s="8"/>
      <c r="J3" s="8"/>
      <c r="K3" s="8"/>
      <c r="L3" s="8"/>
      <c r="M3" s="8"/>
      <c r="N3" s="8"/>
    </row>
    <row r="4" spans="1:14" s="51" customFormat="1" ht="59.25" x14ac:dyDescent="0.2">
      <c r="A4" s="152" t="str">
        <f>UPPER(TEXT(B5,"mmmm yyyy"))</f>
        <v>MARCH 2022</v>
      </c>
      <c r="B4" s="152"/>
      <c r="C4" s="152"/>
      <c r="D4" s="152"/>
      <c r="E4" s="152"/>
      <c r="F4" s="152"/>
      <c r="G4" s="152"/>
      <c r="H4" s="152"/>
      <c r="I4" s="152"/>
      <c r="J4" s="152"/>
      <c r="K4" s="152"/>
      <c r="L4" s="152"/>
      <c r="M4" s="152"/>
      <c r="N4" s="152"/>
    </row>
    <row r="5" spans="1:14" s="3" customFormat="1" ht="11.25" hidden="1" x14ac:dyDescent="0.2">
      <c r="A5" s="3" t="s">
        <v>1</v>
      </c>
      <c r="B5" s="21">
        <f>DATE(YEAR('1'!B5),MONTH('1'!B5)+2,1)</f>
        <v>44621</v>
      </c>
    </row>
    <row r="6" spans="1:14" s="51" customFormat="1" ht="18" customHeight="1" x14ac:dyDescent="0.2">
      <c r="A6" s="142">
        <f>A13</f>
        <v>44626</v>
      </c>
      <c r="B6" s="143"/>
      <c r="C6" s="142">
        <f>C13</f>
        <v>44627</v>
      </c>
      <c r="D6" s="143"/>
      <c r="E6" s="142">
        <f>E13</f>
        <v>44628</v>
      </c>
      <c r="F6" s="143"/>
      <c r="G6" s="142">
        <f>G13</f>
        <v>44629</v>
      </c>
      <c r="H6" s="143"/>
      <c r="I6" s="142">
        <f>I13</f>
        <v>44630</v>
      </c>
      <c r="J6" s="143"/>
      <c r="K6" s="142">
        <f>K13</f>
        <v>44631</v>
      </c>
      <c r="L6" s="143"/>
      <c r="M6" s="142">
        <f>M13</f>
        <v>44632</v>
      </c>
      <c r="N6" s="143"/>
    </row>
    <row r="7" spans="1:14" s="51" customFormat="1" ht="15.75" customHeight="1" x14ac:dyDescent="0.2">
      <c r="A7" s="20" t="str">
        <f>IF(WEEKDAY($B$5,1)=startday,$B$5,"")</f>
        <v/>
      </c>
      <c r="B7" s="101" t="str">
        <f>IF(ISERROR(MATCH(A7,Events!$G:$G,0)),"",INDEX(Events!$A:$A,MATCH(A7,Events!$G:$G,0)))</f>
        <v/>
      </c>
      <c r="C7" s="20" t="str">
        <f>IF(A7="",IF(WEEKDAY($B$5,1)=MOD(startday,7)+1,$B$5,""),A7+1)</f>
        <v/>
      </c>
      <c r="D7" s="101" t="str">
        <f>IF(ISERROR(MATCH(C7,Events!$G:$G,0)),"",INDEX(Events!$A:$A,MATCH(C7,Events!$G:$G,0)))</f>
        <v/>
      </c>
      <c r="E7" s="20">
        <f>IF(C7="",IF(WEEKDAY($B$5,1)=MOD(startday+1,7)+1,$B$5,""),C7+1)</f>
        <v>44621</v>
      </c>
      <c r="F7" s="101" t="str">
        <f>IF(ISERROR(MATCH(E7,Events!$G:$G,0)),"",INDEX(Events!$A:$A,MATCH(E7,Events!$G:$G,0)))</f>
        <v>Mardi Gras</v>
      </c>
      <c r="G7" s="20">
        <f>IF(E7="",IF(WEEKDAY($B$5,1)=MOD(startday+2,7)+1,$B$5,""),E7+1)</f>
        <v>44622</v>
      </c>
      <c r="H7" s="101" t="str">
        <f>IF(ISERROR(MATCH(G7,Events!$G:$G,0)),"",INDEX(Events!$A:$A,MATCH(G7,Events!$G:$G,0)))</f>
        <v>Ash Wednesday</v>
      </c>
      <c r="I7" s="20">
        <f>IF(G7="",IF(WEEKDAY($B$5,1)=MOD(startday+3,7)+1,$B$5,""),G7+1)</f>
        <v>44623</v>
      </c>
      <c r="J7" s="101" t="str">
        <f>IF(ISERROR(MATCH(I7,Events!$G:$G,0)),"",INDEX(Events!$A:$A,MATCH(I7,Events!$G:$G,0)))</f>
        <v/>
      </c>
      <c r="K7" s="20">
        <f>IF(I7="",IF(WEEKDAY($B$5,1)=MOD(startday+4,7)+1,$B$5,""),I7+1)</f>
        <v>44624</v>
      </c>
      <c r="L7" s="101" t="str">
        <f>IF(ISERROR(MATCH(K7,Events!$G:$G,0)),"",INDEX(Events!$A:$A,MATCH(K7,Events!$G:$G,0)))</f>
        <v/>
      </c>
      <c r="M7" s="20">
        <f>IF(K7="",IF(WEEKDAY($B$5,1)=MOD(startday+5,7)+1,$B$5,""),K7+1)</f>
        <v>44625</v>
      </c>
      <c r="N7" s="101" t="str">
        <f>IF(ISERROR(MATCH(M7,Events!$G:$G,0)),"",INDEX(Events!$A:$A,MATCH(M7,Events!$G:$G,0)))</f>
        <v/>
      </c>
    </row>
    <row r="8" spans="1:14" s="51" customFormat="1" ht="13.5" customHeight="1" x14ac:dyDescent="0.2">
      <c r="A8" s="150" t="str">
        <f ca="1">IF(ISERROR(MATCH(A7,Events!$H:$H,0)),"",INDEX(Events!$A:$A,MATCH(A7,Events!$H:$H,0)))</f>
        <v/>
      </c>
      <c r="B8" s="151" t="str">
        <f ca="1">IFERROR(INDEX(Events!#REF!,MATCH(A8,Events!A:A,0)),"")</f>
        <v/>
      </c>
      <c r="C8" s="150" t="str">
        <f ca="1">IF(ISERROR(MATCH(C7,Events!$H:$H,0)),"",INDEX(Events!$A:$A,MATCH(C7,Events!$H:$H,0)))</f>
        <v/>
      </c>
      <c r="D8" s="151" t="str">
        <f ca="1">IFERROR(INDEX(Events!#REF!,MATCH(C8,Events!C:C,0)),"")</f>
        <v/>
      </c>
      <c r="E8" s="150" t="str">
        <f ca="1">IF(ISERROR(MATCH(E7,Events!$H:$H,0)),"",INDEX(Events!$A:$A,MATCH(E7,Events!$H:$H,0)))</f>
        <v/>
      </c>
      <c r="F8" s="151" t="str">
        <f ca="1">IFERROR(INDEX(Events!#REF!,MATCH(E8,Events!E:E,0)),"")</f>
        <v/>
      </c>
      <c r="G8" s="150" t="str">
        <f ca="1">IF(ISERROR(MATCH(G7,Events!$H:$H,0)),"",INDEX(Events!$A:$A,MATCH(G7,Events!$H:$H,0)))</f>
        <v/>
      </c>
      <c r="H8" s="151" t="str">
        <f ca="1">IFERROR(INDEX(Events!#REF!,MATCH(G8,Events!G:G,0)),"")</f>
        <v/>
      </c>
      <c r="I8" s="150" t="str">
        <f ca="1">IF(ISERROR(MATCH(I7,Events!$H:$H,0)),"",INDEX(Events!$A:$A,MATCH(I7,Events!$H:$H,0)))</f>
        <v/>
      </c>
      <c r="J8" s="151" t="str">
        <f ca="1">IFERROR(INDEX(Events!#REF!,MATCH(I8,Events!I:I,0)),"")</f>
        <v/>
      </c>
      <c r="K8" s="150" t="str">
        <f ca="1">IF(ISERROR(MATCH(K7,Events!$H:$H,0)),"",INDEX(Events!$A:$A,MATCH(K7,Events!$H:$H,0)))</f>
        <v/>
      </c>
      <c r="L8" s="151" t="str">
        <f ca="1">IFERROR(INDEX(Events!#REF!,MATCH(K8,Events!K:K,0)),"")</f>
        <v/>
      </c>
      <c r="M8" s="150" t="str">
        <f ca="1">IF(ISERROR(MATCH(M7,Events!$H:$H,0)),"",INDEX(Events!$A:$A,MATCH(M7,Events!$H:$H,0)))</f>
        <v/>
      </c>
      <c r="N8" s="151" t="str">
        <f ca="1">IFERROR(INDEX(Events!#REF!,MATCH(M8,Events!M:M,0)),"")</f>
        <v/>
      </c>
    </row>
    <row r="9" spans="1:14" s="51" customFormat="1" ht="13.5" customHeight="1" x14ac:dyDescent="0.2">
      <c r="A9" s="150" t="str">
        <f ca="1">IF(ISERROR(MATCH(A7,Events!$I:$I,0)),"",INDEX(Events!$A:$A,MATCH(A7,Events!$I:$I,0)))</f>
        <v/>
      </c>
      <c r="B9" s="151"/>
      <c r="C9" s="150" t="str">
        <f ca="1">IF(ISERROR(MATCH(C7,Events!$I:$I,0)),"",INDEX(Events!$A:$A,MATCH(C7,Events!$I:$I,0)))</f>
        <v/>
      </c>
      <c r="D9" s="151"/>
      <c r="E9" s="150" t="str">
        <f ca="1">IF(ISERROR(MATCH(E7,Events!$I:$I,0)),"",INDEX(Events!$A:$A,MATCH(E7,Events!$I:$I,0)))</f>
        <v/>
      </c>
      <c r="F9" s="151"/>
      <c r="G9" s="150" t="str">
        <f ca="1">IF(ISERROR(MATCH(G7,Events!$I:$I,0)),"",INDEX(Events!$A:$A,MATCH(G7,Events!$I:$I,0)))</f>
        <v/>
      </c>
      <c r="H9" s="151"/>
      <c r="I9" s="150" t="str">
        <f ca="1">IF(ISERROR(MATCH(I7,Events!$I:$I,0)),"",INDEX(Events!$A:$A,MATCH(I7,Events!$I:$I,0)))</f>
        <v/>
      </c>
      <c r="J9" s="151"/>
      <c r="K9" s="150" t="str">
        <f ca="1">IF(ISERROR(MATCH(K7,Events!$I:$I,0)),"",INDEX(Events!$A:$A,MATCH(K7,Events!$I:$I,0)))</f>
        <v/>
      </c>
      <c r="L9" s="151"/>
      <c r="M9" s="150" t="str">
        <f ca="1">IF(ISERROR(MATCH(M7,Events!$I:$I,0)),"",INDEX(Events!$A:$A,MATCH(M7,Events!$I:$I,0)))</f>
        <v/>
      </c>
      <c r="N9" s="151"/>
    </row>
    <row r="10" spans="1:14" s="51" customFormat="1" ht="13.5" customHeight="1" x14ac:dyDescent="0.2">
      <c r="A10" s="150" t="str">
        <f ca="1">IF(ISERROR(MATCH(A7,Events!$J:$J,0)),"",INDEX(Events!$A:$A,MATCH(A7,Events!$J:$J,0)))</f>
        <v/>
      </c>
      <c r="B10" s="151"/>
      <c r="C10" s="150" t="str">
        <f ca="1">IF(ISERROR(MATCH(C7,Events!$J:$J,0)),"",INDEX(Events!$A:$A,MATCH(C7,Events!$J:$J,0)))</f>
        <v/>
      </c>
      <c r="D10" s="151"/>
      <c r="E10" s="150" t="str">
        <f ca="1">IF(ISERROR(MATCH(E7,Events!$J:$J,0)),"",INDEX(Events!$A:$A,MATCH(E7,Events!$J:$J,0)))</f>
        <v/>
      </c>
      <c r="F10" s="151"/>
      <c r="G10" s="150" t="str">
        <f ca="1">IF(ISERROR(MATCH(G7,Events!$J:$J,0)),"",INDEX(Events!$A:$A,MATCH(G7,Events!$J:$J,0)))</f>
        <v/>
      </c>
      <c r="H10" s="151"/>
      <c r="I10" s="150" t="str">
        <f ca="1">IF(ISERROR(MATCH(I7,Events!$J:$J,0)),"",INDEX(Events!$A:$A,MATCH(I7,Events!$J:$J,0)))</f>
        <v/>
      </c>
      <c r="J10" s="151"/>
      <c r="K10" s="150" t="str">
        <f ca="1">IF(ISERROR(MATCH(K7,Events!$J:$J,0)),"",INDEX(Events!$A:$A,MATCH(K7,Events!$J:$J,0)))</f>
        <v/>
      </c>
      <c r="L10" s="151"/>
      <c r="M10" s="150" t="str">
        <f ca="1">IF(ISERROR(MATCH(M7,Events!$J:$J,0)),"",INDEX(Events!$A:$A,MATCH(M7,Events!$J:$J,0)))</f>
        <v/>
      </c>
      <c r="N10" s="151"/>
    </row>
    <row r="11" spans="1:14" s="51" customFormat="1" ht="13.5" customHeight="1" x14ac:dyDescent="0.2">
      <c r="A11" s="150" t="str">
        <f ca="1">IF(ISERROR(MATCH(A7,Events!$K:$K,0)),"",INDEX(Events!$A:$A,MATCH(A7,Events!$K:$K,0)))</f>
        <v/>
      </c>
      <c r="B11" s="151"/>
      <c r="C11" s="150" t="str">
        <f ca="1">IF(ISERROR(MATCH(C7,Events!$K:$K,0)),"",INDEX(Events!$A:$A,MATCH(C7,Events!$K:$K,0)))</f>
        <v/>
      </c>
      <c r="D11" s="151"/>
      <c r="E11" s="150" t="str">
        <f ca="1">IF(ISERROR(MATCH(E7,Events!$K:$K,0)),"",INDEX(Events!$A:$A,MATCH(E7,Events!$K:$K,0)))</f>
        <v/>
      </c>
      <c r="F11" s="151"/>
      <c r="G11" s="150" t="str">
        <f ca="1">IF(ISERROR(MATCH(G7,Events!$K:$K,0)),"",INDEX(Events!$A:$A,MATCH(G7,Events!$K:$K,0)))</f>
        <v/>
      </c>
      <c r="H11" s="151"/>
      <c r="I11" s="150" t="str">
        <f ca="1">IF(ISERROR(MATCH(I7,Events!$K:$K,0)),"",INDEX(Events!$A:$A,MATCH(I7,Events!$K:$K,0)))</f>
        <v/>
      </c>
      <c r="J11" s="151"/>
      <c r="K11" s="150" t="str">
        <f ca="1">IF(ISERROR(MATCH(K7,Events!$K:$K,0)),"",INDEX(Events!$A:$A,MATCH(K7,Events!$K:$K,0)))</f>
        <v/>
      </c>
      <c r="L11" s="151"/>
      <c r="M11" s="150" t="str">
        <f ca="1">IF(ISERROR(MATCH(M7,Events!$K:$K,0)),"",INDEX(Events!$A:$A,MATCH(M7,Events!$K:$K,0)))</f>
        <v/>
      </c>
      <c r="N11" s="151"/>
    </row>
    <row r="12" spans="1:14" s="5" customFormat="1" ht="13.5" customHeight="1" x14ac:dyDescent="0.2">
      <c r="A12" s="153" t="str">
        <f>IF(ISERROR(MATCH(A7,Moon!$D:$D,0)),"",INDEX(Moon!$E:$E,MATCH(A7,Moon!$D:$D,0)))</f>
        <v/>
      </c>
      <c r="B12" s="154"/>
      <c r="C12" s="153" t="str">
        <f>IF(ISERROR(MATCH(C7,Moon!$D:$D,0)),"",INDEX(Moon!$E:$E,MATCH(C7,Moon!$D:$D,0)))</f>
        <v/>
      </c>
      <c r="D12" s="154"/>
      <c r="E12" s="153" t="str">
        <f>IF(ISERROR(MATCH(E7,Moon!$D:$D,0)),"",INDEX(Moon!$E:$E,MATCH(E7,Moon!$D:$D,0)))</f>
        <v/>
      </c>
      <c r="F12" s="154"/>
      <c r="G12" s="153" t="str">
        <f>IF(ISERROR(MATCH(G7,Moon!$D:$D,0)),"",INDEX(Moon!$E:$E,MATCH(G7,Moon!$D:$D,0)))</f>
        <v>New 🌑 10:35am</v>
      </c>
      <c r="H12" s="154"/>
      <c r="I12" s="153" t="str">
        <f>IF(ISERROR(MATCH(I7,Moon!$D:$D,0)),"",INDEX(Moon!$E:$E,MATCH(I7,Moon!$D:$D,0)))</f>
        <v/>
      </c>
      <c r="J12" s="154"/>
      <c r="K12" s="153" t="str">
        <f>IF(ISERROR(MATCH(K7,Moon!$D:$D,0)),"",INDEX(Moon!$E:$E,MATCH(K7,Moon!$D:$D,0)))</f>
        <v/>
      </c>
      <c r="L12" s="154"/>
      <c r="M12" s="153" t="str">
        <f>IF(ISERROR(MATCH(M7,Moon!$D:$D,0)),"",INDEX(Moon!$E:$E,MATCH(M7,Moon!$D:$D,0)))</f>
        <v/>
      </c>
      <c r="N12" s="154"/>
    </row>
    <row r="13" spans="1:14" s="51" customFormat="1" ht="15.75" customHeight="1" x14ac:dyDescent="0.2">
      <c r="A13" s="20">
        <f>IF(M7="","",IF(MONTH(M7+1)&lt;&gt;MONTH(M7),"",M7+1))</f>
        <v>44626</v>
      </c>
      <c r="B13" s="101" t="str">
        <f>IF(ISERROR(MATCH(A13,Events!$G:$G,0)),"",INDEX(Events!$A:$A,MATCH(A13,Events!$G:$G,0)))</f>
        <v/>
      </c>
      <c r="C13" s="20">
        <f>IF(A13="","",IF(MONTH(A13+1)&lt;&gt;MONTH(A13),"",A13+1))</f>
        <v>44627</v>
      </c>
      <c r="D13" s="101" t="str">
        <f>IF(ISERROR(MATCH(C13,Events!$G:$G,0)),"",INDEX(Events!$A:$A,MATCH(C13,Events!$G:$G,0)))</f>
        <v/>
      </c>
      <c r="E13" s="20">
        <f>IF(C13="","",IF(MONTH(C13+1)&lt;&gt;MONTH(C13),"",C13+1))</f>
        <v>44628</v>
      </c>
      <c r="F13" s="101" t="str">
        <f>IF(ISERROR(MATCH(E13,Events!$G:$G,0)),"",INDEX(Events!$A:$A,MATCH(E13,Events!$G:$G,0)))</f>
        <v/>
      </c>
      <c r="G13" s="20">
        <f>IF(E13="","",IF(MONTH(E13+1)&lt;&gt;MONTH(E13),"",E13+1))</f>
        <v>44629</v>
      </c>
      <c r="H13" s="101" t="str">
        <f>IF(ISERROR(MATCH(G13,Events!$G:$G,0)),"",INDEX(Events!$A:$A,MATCH(G13,Events!$G:$G,0)))</f>
        <v/>
      </c>
      <c r="I13" s="20">
        <f>IF(G13="","",IF(MONTH(G13+1)&lt;&gt;MONTH(G13),"",G13+1))</f>
        <v>44630</v>
      </c>
      <c r="J13" s="101" t="str">
        <f>IF(ISERROR(MATCH(I13,Events!$G:$G,0)),"",INDEX(Events!$A:$A,MATCH(I13,Events!$G:$G,0)))</f>
        <v/>
      </c>
      <c r="K13" s="20">
        <f>IF(I13="","",IF(MONTH(I13+1)&lt;&gt;MONTH(I13),"",I13+1))</f>
        <v>44631</v>
      </c>
      <c r="L13" s="101" t="str">
        <f>IF(ISERROR(MATCH(K13,Events!$G:$G,0)),"",INDEX(Events!$A:$A,MATCH(K13,Events!$G:$G,0)))</f>
        <v/>
      </c>
      <c r="M13" s="20">
        <f>IF(K13="","",IF(MONTH(K13+1)&lt;&gt;MONTH(K13),"",K13+1))</f>
        <v>44632</v>
      </c>
      <c r="N13" s="101" t="str">
        <f>IF(ISERROR(MATCH(M13,Events!$G:$G,0)),"",INDEX(Events!$A:$A,MATCH(M13,Events!$G:$G,0)))</f>
        <v/>
      </c>
    </row>
    <row r="14" spans="1:14" s="51" customFormat="1" ht="13.5" customHeight="1" x14ac:dyDescent="0.2">
      <c r="A14" s="150" t="str">
        <f ca="1">IF(ISERROR(MATCH(A13,Events!$H:$H,0)),"",INDEX(Events!$A:$A,MATCH(A13,Events!$H:$H,0)))</f>
        <v/>
      </c>
      <c r="B14" s="151" t="str">
        <f ca="1">IFERROR(INDEX(Events!#REF!,MATCH(A14,Events!A:A,0)),"")</f>
        <v/>
      </c>
      <c r="C14" s="150" t="str">
        <f ca="1">IF(ISERROR(MATCH(C13,Events!$H:$H,0)),"",INDEX(Events!$A:$A,MATCH(C13,Events!$H:$H,0)))</f>
        <v/>
      </c>
      <c r="D14" s="151" t="str">
        <f ca="1">IFERROR(INDEX(Events!#REF!,MATCH(C14,Events!C:C,0)),"")</f>
        <v/>
      </c>
      <c r="E14" s="150" t="str">
        <f ca="1">IF(ISERROR(MATCH(E13,Events!$H:$H,0)),"",INDEX(Events!$A:$A,MATCH(E13,Events!$H:$H,0)))</f>
        <v/>
      </c>
      <c r="F14" s="151" t="str">
        <f ca="1">IFERROR(INDEX(Events!#REF!,MATCH(E14,Events!E:E,0)),"")</f>
        <v/>
      </c>
      <c r="G14" s="150" t="str">
        <f ca="1">IF(ISERROR(MATCH(G13,Events!$H:$H,0)),"",INDEX(Events!$A:$A,MATCH(G13,Events!$H:$H,0)))</f>
        <v/>
      </c>
      <c r="H14" s="151" t="str">
        <f ca="1">IFERROR(INDEX(Events!#REF!,MATCH(G14,Events!G:G,0)),"")</f>
        <v/>
      </c>
      <c r="I14" s="150" t="str">
        <f ca="1">IF(ISERROR(MATCH(I13,Events!$H:$H,0)),"",INDEX(Events!$A:$A,MATCH(I13,Events!$H:$H,0)))</f>
        <v/>
      </c>
      <c r="J14" s="151" t="str">
        <f ca="1">IFERROR(INDEX(Events!#REF!,MATCH(I14,Events!I:I,0)),"")</f>
        <v/>
      </c>
      <c r="K14" s="150" t="str">
        <f ca="1">IF(ISERROR(MATCH(K13,Events!$H:$H,0)),"",INDEX(Events!$A:$A,MATCH(K13,Events!$H:$H,0)))</f>
        <v/>
      </c>
      <c r="L14" s="151" t="str">
        <f ca="1">IFERROR(INDEX(Events!#REF!,MATCH(K14,Events!K:K,0)),"")</f>
        <v/>
      </c>
      <c r="M14" s="150" t="str">
        <f ca="1">IF(ISERROR(MATCH(M13,Events!$H:$H,0)),"",INDEX(Events!$A:$A,MATCH(M13,Events!$H:$H,0)))</f>
        <v/>
      </c>
      <c r="N14" s="151" t="str">
        <f ca="1">IFERROR(INDEX(Events!#REF!,MATCH(M14,Events!M:M,0)),"")</f>
        <v/>
      </c>
    </row>
    <row r="15" spans="1:14" s="51" customFormat="1" ht="13.5" customHeight="1" x14ac:dyDescent="0.2">
      <c r="A15" s="150" t="str">
        <f ca="1">IF(ISERROR(MATCH(A13,Events!$I:$I,0)),"",INDEX(Events!$A:$A,MATCH(A13,Events!$I:$I,0)))</f>
        <v/>
      </c>
      <c r="B15" s="151"/>
      <c r="C15" s="150" t="str">
        <f ca="1">IF(ISERROR(MATCH(C13,Events!$I:$I,0)),"",INDEX(Events!$A:$A,MATCH(C13,Events!$I:$I,0)))</f>
        <v/>
      </c>
      <c r="D15" s="151"/>
      <c r="E15" s="150" t="str">
        <f ca="1">IF(ISERROR(MATCH(E13,Events!$I:$I,0)),"",INDEX(Events!$A:$A,MATCH(E13,Events!$I:$I,0)))</f>
        <v/>
      </c>
      <c r="F15" s="151"/>
      <c r="G15" s="150" t="str">
        <f ca="1">IF(ISERROR(MATCH(G13,Events!$I:$I,0)),"",INDEX(Events!$A:$A,MATCH(G13,Events!$I:$I,0)))</f>
        <v/>
      </c>
      <c r="H15" s="151"/>
      <c r="I15" s="150" t="str">
        <f ca="1">IF(ISERROR(MATCH(I13,Events!$I:$I,0)),"",INDEX(Events!$A:$A,MATCH(I13,Events!$I:$I,0)))</f>
        <v/>
      </c>
      <c r="J15" s="151"/>
      <c r="K15" s="150" t="str">
        <f ca="1">IF(ISERROR(MATCH(K13,Events!$I:$I,0)),"",INDEX(Events!$A:$A,MATCH(K13,Events!$I:$I,0)))</f>
        <v/>
      </c>
      <c r="L15" s="151"/>
      <c r="M15" s="150" t="str">
        <f ca="1">IF(ISERROR(MATCH(M13,Events!$I:$I,0)),"",INDEX(Events!$A:$A,MATCH(M13,Events!$I:$I,0)))</f>
        <v/>
      </c>
      <c r="N15" s="151"/>
    </row>
    <row r="16" spans="1:14" s="51" customFormat="1" ht="13.5" customHeight="1" x14ac:dyDescent="0.2">
      <c r="A16" s="150" t="str">
        <f ca="1">IF(ISERROR(MATCH(A13,Events!$J:$J,0)),"",INDEX(Events!$A:$A,MATCH(A13,Events!$J:$J,0)))</f>
        <v/>
      </c>
      <c r="B16" s="151"/>
      <c r="C16" s="150" t="str">
        <f ca="1">IF(ISERROR(MATCH(C13,Events!$J:$J,0)),"",INDEX(Events!$A:$A,MATCH(C13,Events!$J:$J,0)))</f>
        <v/>
      </c>
      <c r="D16" s="151"/>
      <c r="E16" s="150" t="str">
        <f ca="1">IF(ISERROR(MATCH(E13,Events!$J:$J,0)),"",INDEX(Events!$A:$A,MATCH(E13,Events!$J:$J,0)))</f>
        <v/>
      </c>
      <c r="F16" s="151"/>
      <c r="G16" s="150" t="str">
        <f ca="1">IF(ISERROR(MATCH(G13,Events!$J:$J,0)),"",INDEX(Events!$A:$A,MATCH(G13,Events!$J:$J,0)))</f>
        <v/>
      </c>
      <c r="H16" s="151"/>
      <c r="I16" s="150" t="str">
        <f ca="1">IF(ISERROR(MATCH(I13,Events!$J:$J,0)),"",INDEX(Events!$A:$A,MATCH(I13,Events!$J:$J,0)))</f>
        <v/>
      </c>
      <c r="J16" s="151"/>
      <c r="K16" s="150" t="str">
        <f ca="1">IF(ISERROR(MATCH(K13,Events!$J:$J,0)),"",INDEX(Events!$A:$A,MATCH(K13,Events!$J:$J,0)))</f>
        <v/>
      </c>
      <c r="L16" s="151"/>
      <c r="M16" s="150" t="str">
        <f ca="1">IF(ISERROR(MATCH(M13,Events!$J:$J,0)),"",INDEX(Events!$A:$A,MATCH(M13,Events!$J:$J,0)))</f>
        <v/>
      </c>
      <c r="N16" s="151"/>
    </row>
    <row r="17" spans="1:14" s="51" customFormat="1" ht="13.5" customHeight="1" x14ac:dyDescent="0.2">
      <c r="A17" s="150" t="str">
        <f ca="1">IF(ISERROR(MATCH(A13,Events!$K:$K,0)),"",INDEX(Events!$A:$A,MATCH(A13,Events!$K:$K,0)))</f>
        <v/>
      </c>
      <c r="B17" s="151"/>
      <c r="C17" s="150" t="str">
        <f ca="1">IF(ISERROR(MATCH(C13,Events!$K:$K,0)),"",INDEX(Events!$A:$A,MATCH(C13,Events!$K:$K,0)))</f>
        <v/>
      </c>
      <c r="D17" s="151"/>
      <c r="E17" s="150" t="str">
        <f ca="1">IF(ISERROR(MATCH(E13,Events!$K:$K,0)),"",INDEX(Events!$A:$A,MATCH(E13,Events!$K:$K,0)))</f>
        <v/>
      </c>
      <c r="F17" s="151"/>
      <c r="G17" s="150" t="str">
        <f ca="1">IF(ISERROR(MATCH(G13,Events!$K:$K,0)),"",INDEX(Events!$A:$A,MATCH(G13,Events!$K:$K,0)))</f>
        <v/>
      </c>
      <c r="H17" s="151"/>
      <c r="I17" s="150" t="str">
        <f ca="1">IF(ISERROR(MATCH(I13,Events!$K:$K,0)),"",INDEX(Events!$A:$A,MATCH(I13,Events!$K:$K,0)))</f>
        <v/>
      </c>
      <c r="J17" s="151"/>
      <c r="K17" s="150" t="str">
        <f ca="1">IF(ISERROR(MATCH(K13,Events!$K:$K,0)),"",INDEX(Events!$A:$A,MATCH(K13,Events!$K:$K,0)))</f>
        <v/>
      </c>
      <c r="L17" s="151"/>
      <c r="M17" s="150" t="str">
        <f ca="1">IF(ISERROR(MATCH(M13,Events!$K:$K,0)),"",INDEX(Events!$A:$A,MATCH(M13,Events!$K:$K,0)))</f>
        <v/>
      </c>
      <c r="N17" s="151"/>
    </row>
    <row r="18" spans="1:14" s="5" customFormat="1" ht="13.5" customHeight="1" x14ac:dyDescent="0.2">
      <c r="A18" s="153" t="str">
        <f>IF(ISERROR(MATCH(A13,Moon!$D:$D,0)),"",INDEX(Moon!$E:$E,MATCH(A13,Moon!$D:$D,0)))</f>
        <v/>
      </c>
      <c r="B18" s="154"/>
      <c r="C18" s="153" t="str">
        <f>IF(ISERROR(MATCH(C13,Moon!$D:$D,0)),"",INDEX(Moon!$E:$E,MATCH(C13,Moon!$D:$D,0)))</f>
        <v/>
      </c>
      <c r="D18" s="154"/>
      <c r="E18" s="153" t="str">
        <f>IF(ISERROR(MATCH(E13,Moon!$D:$D,0)),"",INDEX(Moon!$E:$E,MATCH(E13,Moon!$D:$D,0)))</f>
        <v/>
      </c>
      <c r="F18" s="154"/>
      <c r="G18" s="153" t="str">
        <f>IF(ISERROR(MATCH(G13,Moon!$D:$D,0)),"",INDEX(Moon!$E:$E,MATCH(G13,Moon!$D:$D,0)))</f>
        <v/>
      </c>
      <c r="H18" s="154"/>
      <c r="I18" s="153" t="str">
        <f>IF(ISERROR(MATCH(I13,Moon!$D:$D,0)),"",INDEX(Moon!$E:$E,MATCH(I13,Moon!$D:$D,0)))</f>
        <v>🌓 3:45am</v>
      </c>
      <c r="J18" s="154"/>
      <c r="K18" s="153" t="str">
        <f>IF(ISERROR(MATCH(K13,Moon!$D:$D,0)),"",INDEX(Moon!$E:$E,MATCH(K13,Moon!$D:$D,0)))</f>
        <v/>
      </c>
      <c r="L18" s="154"/>
      <c r="M18" s="153" t="str">
        <f>IF(ISERROR(MATCH(M13,Moon!$D:$D,0)),"",INDEX(Moon!$E:$E,MATCH(M13,Moon!$D:$D,0)))</f>
        <v/>
      </c>
      <c r="N18" s="154"/>
    </row>
    <row r="19" spans="1:14" s="51" customFormat="1" ht="15.75" customHeight="1" x14ac:dyDescent="0.2">
      <c r="A19" s="20">
        <f>IF(M13="","",IF(MONTH(M13+1)&lt;&gt;MONTH(M13),"",M13+1))</f>
        <v>44633</v>
      </c>
      <c r="B19" s="101" t="str">
        <f>IF(ISERROR(MATCH(A19,Events!$G:$G,0)),"",INDEX(Events!$A:$A,MATCH(A19,Events!$G:$G,0)))</f>
        <v>Daylight Saving</v>
      </c>
      <c r="C19" s="20">
        <f>IF(A19="","",IF(MONTH(A19+1)&lt;&gt;MONTH(A19),"",A19+1))</f>
        <v>44634</v>
      </c>
      <c r="D19" s="101" t="str">
        <f>IF(ISERROR(MATCH(C19,Events!$G:$G,0)),"",INDEX(Events!$A:$A,MATCH(C19,Events!$G:$G,0)))</f>
        <v/>
      </c>
      <c r="E19" s="20">
        <f>IF(C19="","",IF(MONTH(C19+1)&lt;&gt;MONTH(C19),"",C19+1))</f>
        <v>44635</v>
      </c>
      <c r="F19" s="101" t="str">
        <f>IF(ISERROR(MATCH(E19,Events!$G:$G,0)),"",INDEX(Events!$A:$A,MATCH(E19,Events!$G:$G,0)))</f>
        <v/>
      </c>
      <c r="G19" s="20">
        <f>IF(E19="","",IF(MONTH(E19+1)&lt;&gt;MONTH(E19),"",E19+1))</f>
        <v>44636</v>
      </c>
      <c r="H19" s="101" t="str">
        <f>IF(ISERROR(MATCH(G19,Events!$G:$G,0)),"",INDEX(Events!$A:$A,MATCH(G19,Events!$G:$G,0)))</f>
        <v/>
      </c>
      <c r="I19" s="20">
        <f>IF(G19="","",IF(MONTH(G19+1)&lt;&gt;MONTH(G19),"",G19+1))</f>
        <v>44637</v>
      </c>
      <c r="J19" s="101" t="str">
        <f>IF(ISERROR(MATCH(I19,Events!$G:$G,0)),"",INDEX(Events!$A:$A,MATCH(I19,Events!$G:$G,0)))</f>
        <v>St. Patrick's Day</v>
      </c>
      <c r="K19" s="20">
        <f>IF(I19="","",IF(MONTH(I19+1)&lt;&gt;MONTH(I19),"",I19+1))</f>
        <v>44638</v>
      </c>
      <c r="L19" s="101" t="str">
        <f>IF(ISERROR(MATCH(K19,Events!$G:$G,0)),"",INDEX(Events!$A:$A,MATCH(K19,Events!$G:$G,0)))</f>
        <v/>
      </c>
      <c r="M19" s="20">
        <f>IF(K19="","",IF(MONTH(K19+1)&lt;&gt;MONTH(K19),"",K19+1))</f>
        <v>44639</v>
      </c>
      <c r="N19" s="101" t="str">
        <f>IF(ISERROR(MATCH(M19,Events!$G:$G,0)),"",INDEX(Events!$A:$A,MATCH(M19,Events!$G:$G,0)))</f>
        <v/>
      </c>
    </row>
    <row r="20" spans="1:14" s="51" customFormat="1" ht="13.5" customHeight="1" x14ac:dyDescent="0.2">
      <c r="A20" s="150" t="str">
        <f ca="1">IF(ISERROR(MATCH(A19,Events!$H:$H,0)),"",INDEX(Events!$A:$A,MATCH(A19,Events!$H:$H,0)))</f>
        <v/>
      </c>
      <c r="B20" s="151" t="str">
        <f ca="1">IFERROR(INDEX(Events!#REF!,MATCH(A20,Events!A:A,0)),"")</f>
        <v/>
      </c>
      <c r="C20" s="150" t="str">
        <f ca="1">IF(ISERROR(MATCH(C19,Events!$H:$H,0)),"",INDEX(Events!$A:$A,MATCH(C19,Events!$H:$H,0)))</f>
        <v/>
      </c>
      <c r="D20" s="151" t="str">
        <f ca="1">IFERROR(INDEX(Events!#REF!,MATCH(C20,Events!C:C,0)),"")</f>
        <v/>
      </c>
      <c r="E20" s="150" t="str">
        <f ca="1">IF(ISERROR(MATCH(E19,Events!$H:$H,0)),"",INDEX(Events!$A:$A,MATCH(E19,Events!$H:$H,0)))</f>
        <v/>
      </c>
      <c r="F20" s="151" t="str">
        <f ca="1">IFERROR(INDEX(Events!#REF!,MATCH(E20,Events!E:E,0)),"")</f>
        <v/>
      </c>
      <c r="G20" s="150" t="str">
        <f ca="1">IF(ISERROR(MATCH(G19,Events!$H:$H,0)),"",INDEX(Events!$A:$A,MATCH(G19,Events!$H:$H,0)))</f>
        <v/>
      </c>
      <c r="H20" s="151" t="str">
        <f ca="1">IFERROR(INDEX(Events!#REF!,MATCH(G20,Events!G:G,0)),"")</f>
        <v/>
      </c>
      <c r="I20" s="150" t="str">
        <f ca="1">IF(ISERROR(MATCH(I19,Events!$H:$H,0)),"",INDEX(Events!$A:$A,MATCH(I19,Events!$H:$H,0)))</f>
        <v/>
      </c>
      <c r="J20" s="151" t="str">
        <f ca="1">IFERROR(INDEX(Events!#REF!,MATCH(I20,Events!I:I,0)),"")</f>
        <v/>
      </c>
      <c r="K20" s="150" t="str">
        <f ca="1">IF(ISERROR(MATCH(K19,Events!$H:$H,0)),"",INDEX(Events!$A:$A,MATCH(K19,Events!$H:$H,0)))</f>
        <v/>
      </c>
      <c r="L20" s="151" t="str">
        <f ca="1">IFERROR(INDEX(Events!#REF!,MATCH(K20,Events!K:K,0)),"")</f>
        <v/>
      </c>
      <c r="M20" s="150" t="str">
        <f ca="1">IF(ISERROR(MATCH(M19,Events!$H:$H,0)),"",INDEX(Events!$A:$A,MATCH(M19,Events!$H:$H,0)))</f>
        <v/>
      </c>
      <c r="N20" s="151" t="str">
        <f ca="1">IFERROR(INDEX(Events!#REF!,MATCH(M20,Events!M:M,0)),"")</f>
        <v/>
      </c>
    </row>
    <row r="21" spans="1:14" s="51" customFormat="1" ht="13.5" customHeight="1" x14ac:dyDescent="0.2">
      <c r="A21" s="150" t="str">
        <f ca="1">IF(ISERROR(MATCH(A19,Events!$I:$I,0)),"",INDEX(Events!$A:$A,MATCH(A19,Events!$I:$I,0)))</f>
        <v/>
      </c>
      <c r="B21" s="151"/>
      <c r="C21" s="150" t="str">
        <f ca="1">IF(ISERROR(MATCH(C19,Events!$I:$I,0)),"",INDEX(Events!$A:$A,MATCH(C19,Events!$I:$I,0)))</f>
        <v/>
      </c>
      <c r="D21" s="151"/>
      <c r="E21" s="150" t="str">
        <f ca="1">IF(ISERROR(MATCH(E19,Events!$I:$I,0)),"",INDEX(Events!$A:$A,MATCH(E19,Events!$I:$I,0)))</f>
        <v/>
      </c>
      <c r="F21" s="151"/>
      <c r="G21" s="150" t="str">
        <f ca="1">IF(ISERROR(MATCH(G19,Events!$I:$I,0)),"",INDEX(Events!$A:$A,MATCH(G19,Events!$I:$I,0)))</f>
        <v/>
      </c>
      <c r="H21" s="151"/>
      <c r="I21" s="150" t="str">
        <f ca="1">IF(ISERROR(MATCH(I19,Events!$I:$I,0)),"",INDEX(Events!$A:$A,MATCH(I19,Events!$I:$I,0)))</f>
        <v/>
      </c>
      <c r="J21" s="151"/>
      <c r="K21" s="150" t="str">
        <f ca="1">IF(ISERROR(MATCH(K19,Events!$I:$I,0)),"",INDEX(Events!$A:$A,MATCH(K19,Events!$I:$I,0)))</f>
        <v/>
      </c>
      <c r="L21" s="151"/>
      <c r="M21" s="150" t="str">
        <f ca="1">IF(ISERROR(MATCH(M19,Events!$I:$I,0)),"",INDEX(Events!$A:$A,MATCH(M19,Events!$I:$I,0)))</f>
        <v/>
      </c>
      <c r="N21" s="151"/>
    </row>
    <row r="22" spans="1:14" s="51" customFormat="1" ht="13.5" customHeight="1" x14ac:dyDescent="0.2">
      <c r="A22" s="150" t="str">
        <f ca="1">IF(ISERROR(MATCH(A19,Events!$J:$J,0)),"",INDEX(Events!$A:$A,MATCH(A19,Events!$J:$J,0)))</f>
        <v/>
      </c>
      <c r="B22" s="151"/>
      <c r="C22" s="150" t="str">
        <f ca="1">IF(ISERROR(MATCH(C19,Events!$J:$J,0)),"",INDEX(Events!$A:$A,MATCH(C19,Events!$J:$J,0)))</f>
        <v/>
      </c>
      <c r="D22" s="151"/>
      <c r="E22" s="150" t="str">
        <f ca="1">IF(ISERROR(MATCH(E19,Events!$J:$J,0)),"",INDEX(Events!$A:$A,MATCH(E19,Events!$J:$J,0)))</f>
        <v/>
      </c>
      <c r="F22" s="151"/>
      <c r="G22" s="150" t="str">
        <f ca="1">IF(ISERROR(MATCH(G19,Events!$J:$J,0)),"",INDEX(Events!$A:$A,MATCH(G19,Events!$J:$J,0)))</f>
        <v/>
      </c>
      <c r="H22" s="151"/>
      <c r="I22" s="150" t="str">
        <f ca="1">IF(ISERROR(MATCH(I19,Events!$J:$J,0)),"",INDEX(Events!$A:$A,MATCH(I19,Events!$J:$J,0)))</f>
        <v/>
      </c>
      <c r="J22" s="151"/>
      <c r="K22" s="150" t="str">
        <f ca="1">IF(ISERROR(MATCH(K19,Events!$J:$J,0)),"",INDEX(Events!$A:$A,MATCH(K19,Events!$J:$J,0)))</f>
        <v/>
      </c>
      <c r="L22" s="151"/>
      <c r="M22" s="150" t="str">
        <f ca="1">IF(ISERROR(MATCH(M19,Events!$J:$J,0)),"",INDEX(Events!$A:$A,MATCH(M19,Events!$J:$J,0)))</f>
        <v/>
      </c>
      <c r="N22" s="151"/>
    </row>
    <row r="23" spans="1:14" s="51" customFormat="1" ht="13.5" customHeight="1" x14ac:dyDescent="0.2">
      <c r="A23" s="150" t="str">
        <f ca="1">IF(ISERROR(MATCH(A19,Events!$K:$K,0)),"",INDEX(Events!$A:$A,MATCH(A19,Events!$K:$K,0)))</f>
        <v/>
      </c>
      <c r="B23" s="151"/>
      <c r="C23" s="150" t="str">
        <f ca="1">IF(ISERROR(MATCH(C19,Events!$K:$K,0)),"",INDEX(Events!$A:$A,MATCH(C19,Events!$K:$K,0)))</f>
        <v/>
      </c>
      <c r="D23" s="151"/>
      <c r="E23" s="150" t="str">
        <f ca="1">IF(ISERROR(MATCH(E19,Events!$K:$K,0)),"",INDEX(Events!$A:$A,MATCH(E19,Events!$K:$K,0)))</f>
        <v/>
      </c>
      <c r="F23" s="151"/>
      <c r="G23" s="150" t="str">
        <f ca="1">IF(ISERROR(MATCH(G19,Events!$K:$K,0)),"",INDEX(Events!$A:$A,MATCH(G19,Events!$K:$K,0)))</f>
        <v/>
      </c>
      <c r="H23" s="151"/>
      <c r="I23" s="150" t="str">
        <f ca="1">IF(ISERROR(MATCH(I19,Events!$K:$K,0)),"",INDEX(Events!$A:$A,MATCH(I19,Events!$K:$K,0)))</f>
        <v/>
      </c>
      <c r="J23" s="151"/>
      <c r="K23" s="150" t="str">
        <f ca="1">IF(ISERROR(MATCH(K19,Events!$K:$K,0)),"",INDEX(Events!$A:$A,MATCH(K19,Events!$K:$K,0)))</f>
        <v/>
      </c>
      <c r="L23" s="151"/>
      <c r="M23" s="150" t="str">
        <f ca="1">IF(ISERROR(MATCH(M19,Events!$K:$K,0)),"",INDEX(Events!$A:$A,MATCH(M19,Events!$K:$K,0)))</f>
        <v/>
      </c>
      <c r="N23" s="151"/>
    </row>
    <row r="24" spans="1:14" s="5" customFormat="1" ht="13.5" customHeight="1" x14ac:dyDescent="0.2">
      <c r="A24" s="153" t="str">
        <f>IF(ISERROR(MATCH(A19,Moon!$D:$D,0)),"",INDEX(Moon!$E:$E,MATCH(A19,Moon!$D:$D,0)))</f>
        <v/>
      </c>
      <c r="B24" s="154"/>
      <c r="C24" s="153" t="str">
        <f>IF(ISERROR(MATCH(C19,Moon!$D:$D,0)),"",INDEX(Moon!$E:$E,MATCH(C19,Moon!$D:$D,0)))</f>
        <v/>
      </c>
      <c r="D24" s="154"/>
      <c r="E24" s="153" t="str">
        <f>IF(ISERROR(MATCH(E19,Moon!$D:$D,0)),"",INDEX(Moon!$E:$E,MATCH(E19,Moon!$D:$D,0)))</f>
        <v/>
      </c>
      <c r="F24" s="154"/>
      <c r="G24" s="153" t="str">
        <f>IF(ISERROR(MATCH(G19,Moon!$D:$D,0)),"",INDEX(Moon!$E:$E,MATCH(G19,Moon!$D:$D,0)))</f>
        <v/>
      </c>
      <c r="H24" s="154"/>
      <c r="I24" s="153" t="str">
        <f>IF(ISERROR(MATCH(I19,Moon!$D:$D,0)),"",INDEX(Moon!$E:$E,MATCH(I19,Moon!$D:$D,0)))</f>
        <v/>
      </c>
      <c r="J24" s="154"/>
      <c r="K24" s="153" t="str">
        <f>IF(ISERROR(MATCH(K19,Moon!$D:$D,0)),"",INDEX(Moon!$E:$E,MATCH(K19,Moon!$D:$D,0)))</f>
        <v>Full 🌕 12:17am</v>
      </c>
      <c r="L24" s="154"/>
      <c r="M24" s="153" t="str">
        <f>IF(ISERROR(MATCH(M19,Moon!$D:$D,0)),"",INDEX(Moon!$E:$E,MATCH(M19,Moon!$D:$D,0)))</f>
        <v/>
      </c>
      <c r="N24" s="154"/>
    </row>
    <row r="25" spans="1:14" s="51" customFormat="1" ht="15.75" customHeight="1" x14ac:dyDescent="0.2">
      <c r="A25" s="20">
        <f>IF(M19="","",IF(MONTH(M19+1)&lt;&gt;MONTH(M19),"",M19+1))</f>
        <v>44640</v>
      </c>
      <c r="B25" s="101" t="str">
        <f>IF(ISERROR(MATCH(A25,Events!$G:$G,0)),"",INDEX(Events!$A:$A,MATCH(A25,Events!$G:$G,0)))</f>
        <v>Vernal equinox (GMT)</v>
      </c>
      <c r="C25" s="20">
        <f>IF(A25="","",IF(MONTH(A25+1)&lt;&gt;MONTH(A25),"",A25+1))</f>
        <v>44641</v>
      </c>
      <c r="D25" s="101" t="str">
        <f>IF(ISERROR(MATCH(C25,Events!$G:$G,0)),"",INDEX(Events!$A:$A,MATCH(C25,Events!$G:$G,0)))</f>
        <v/>
      </c>
      <c r="E25" s="20">
        <f>IF(C25="","",IF(MONTH(C25+1)&lt;&gt;MONTH(C25),"",C25+1))</f>
        <v>44642</v>
      </c>
      <c r="F25" s="101" t="str">
        <f>IF(ISERROR(MATCH(E25,Events!$G:$G,0)),"",INDEX(Events!$A:$A,MATCH(E25,Events!$G:$G,0)))</f>
        <v/>
      </c>
      <c r="G25" s="20">
        <f>IF(E25="","",IF(MONTH(E25+1)&lt;&gt;MONTH(E25),"",E25+1))</f>
        <v>44643</v>
      </c>
      <c r="H25" s="101" t="str">
        <f>IF(ISERROR(MATCH(G25,Events!$G:$G,0)),"",INDEX(Events!$A:$A,MATCH(G25,Events!$G:$G,0)))</f>
        <v/>
      </c>
      <c r="I25" s="20">
        <f>IF(G25="","",IF(MONTH(G25+1)&lt;&gt;MONTH(G25),"",G25+1))</f>
        <v>44644</v>
      </c>
      <c r="J25" s="101" t="str">
        <f>IF(ISERROR(MATCH(I25,Events!$G:$G,0)),"",INDEX(Events!$A:$A,MATCH(I25,Events!$G:$G,0)))</f>
        <v/>
      </c>
      <c r="K25" s="20">
        <f>IF(I25="","",IF(MONTH(I25+1)&lt;&gt;MONTH(I25),"",I25+1))</f>
        <v>44645</v>
      </c>
      <c r="L25" s="101" t="str">
        <f>IF(ISERROR(MATCH(K25,Events!$G:$G,0)),"",INDEX(Events!$A:$A,MATCH(K25,Events!$G:$G,0)))</f>
        <v/>
      </c>
      <c r="M25" s="20">
        <f>IF(K25="","",IF(MONTH(K25+1)&lt;&gt;MONTH(K25),"",K25+1))</f>
        <v>44646</v>
      </c>
      <c r="N25" s="101" t="str">
        <f>IF(ISERROR(MATCH(M25,Events!$G:$G,0)),"",INDEX(Events!$A:$A,MATCH(M25,Events!$G:$G,0)))</f>
        <v/>
      </c>
    </row>
    <row r="26" spans="1:14" s="51" customFormat="1" ht="13.5" customHeight="1" x14ac:dyDescent="0.2">
      <c r="A26" s="150" t="str">
        <f ca="1">IF(ISERROR(MATCH(A25,Events!$H:$H,0)),"",INDEX(Events!$A:$A,MATCH(A25,Events!$H:$H,0)))</f>
        <v/>
      </c>
      <c r="B26" s="151" t="str">
        <f ca="1">IFERROR(INDEX(Events!#REF!,MATCH(A26,Events!A:A,0)),"")</f>
        <v/>
      </c>
      <c r="C26" s="150" t="str">
        <f ca="1">IF(ISERROR(MATCH(C25,Events!$H:$H,0)),"",INDEX(Events!$A:$A,MATCH(C25,Events!$H:$H,0)))</f>
        <v/>
      </c>
      <c r="D26" s="151" t="str">
        <f ca="1">IFERROR(INDEX(Events!#REF!,MATCH(C26,Events!C:C,0)),"")</f>
        <v/>
      </c>
      <c r="E26" s="150" t="str">
        <f ca="1">IF(ISERROR(MATCH(E25,Events!$H:$H,0)),"",INDEX(Events!$A:$A,MATCH(E25,Events!$H:$H,0)))</f>
        <v/>
      </c>
      <c r="F26" s="151" t="str">
        <f ca="1">IFERROR(INDEX(Events!#REF!,MATCH(E26,Events!E:E,0)),"")</f>
        <v/>
      </c>
      <c r="G26" s="150" t="str">
        <f ca="1">IF(ISERROR(MATCH(G25,Events!$H:$H,0)),"",INDEX(Events!$A:$A,MATCH(G25,Events!$H:$H,0)))</f>
        <v/>
      </c>
      <c r="H26" s="151" t="str">
        <f ca="1">IFERROR(INDEX(Events!#REF!,MATCH(G26,Events!G:G,0)),"")</f>
        <v/>
      </c>
      <c r="I26" s="150" t="str">
        <f ca="1">IF(ISERROR(MATCH(I25,Events!$H:$H,0)),"",INDEX(Events!$A:$A,MATCH(I25,Events!$H:$H,0)))</f>
        <v/>
      </c>
      <c r="J26" s="151" t="str">
        <f ca="1">IFERROR(INDEX(Events!#REF!,MATCH(I26,Events!I:I,0)),"")</f>
        <v/>
      </c>
      <c r="K26" s="150" t="str">
        <f ca="1">IF(ISERROR(MATCH(K25,Events!$H:$H,0)),"",INDEX(Events!$A:$A,MATCH(K25,Events!$H:$H,0)))</f>
        <v/>
      </c>
      <c r="L26" s="151" t="str">
        <f ca="1">IFERROR(INDEX(Events!#REF!,MATCH(K26,Events!K:K,0)),"")</f>
        <v/>
      </c>
      <c r="M26" s="150" t="str">
        <f ca="1">IF(ISERROR(MATCH(M25,Events!$H:$H,0)),"",INDEX(Events!$A:$A,MATCH(M25,Events!$H:$H,0)))</f>
        <v/>
      </c>
      <c r="N26" s="151" t="str">
        <f ca="1">IFERROR(INDEX(Events!#REF!,MATCH(M26,Events!M:M,0)),"")</f>
        <v/>
      </c>
    </row>
    <row r="27" spans="1:14" s="51" customFormat="1" ht="13.5" customHeight="1" x14ac:dyDescent="0.2">
      <c r="A27" s="150" t="str">
        <f ca="1">IF(ISERROR(MATCH(A25,Events!$I:$I,0)),"",INDEX(Events!$A:$A,MATCH(A25,Events!$I:$I,0)))</f>
        <v/>
      </c>
      <c r="B27" s="151"/>
      <c r="C27" s="150" t="str">
        <f ca="1">IF(ISERROR(MATCH(C25,Events!$I:$I,0)),"",INDEX(Events!$A:$A,MATCH(C25,Events!$I:$I,0)))</f>
        <v/>
      </c>
      <c r="D27" s="151"/>
      <c r="E27" s="150" t="str">
        <f ca="1">IF(ISERROR(MATCH(E25,Events!$I:$I,0)),"",INDEX(Events!$A:$A,MATCH(E25,Events!$I:$I,0)))</f>
        <v/>
      </c>
      <c r="F27" s="151"/>
      <c r="G27" s="150" t="str">
        <f ca="1">IF(ISERROR(MATCH(G25,Events!$I:$I,0)),"",INDEX(Events!$A:$A,MATCH(G25,Events!$I:$I,0)))</f>
        <v/>
      </c>
      <c r="H27" s="151"/>
      <c r="I27" s="150" t="str">
        <f ca="1">IF(ISERROR(MATCH(I25,Events!$I:$I,0)),"",INDEX(Events!$A:$A,MATCH(I25,Events!$I:$I,0)))</f>
        <v/>
      </c>
      <c r="J27" s="151"/>
      <c r="K27" s="150" t="str">
        <f ca="1">IF(ISERROR(MATCH(K25,Events!$I:$I,0)),"",INDEX(Events!$A:$A,MATCH(K25,Events!$I:$I,0)))</f>
        <v/>
      </c>
      <c r="L27" s="151"/>
      <c r="M27" s="150" t="str">
        <f ca="1">IF(ISERROR(MATCH(M25,Events!$I:$I,0)),"",INDEX(Events!$A:$A,MATCH(M25,Events!$I:$I,0)))</f>
        <v/>
      </c>
      <c r="N27" s="151"/>
    </row>
    <row r="28" spans="1:14" s="51" customFormat="1" ht="13.5" customHeight="1" x14ac:dyDescent="0.2">
      <c r="A28" s="150" t="str">
        <f ca="1">IF(ISERROR(MATCH(A25,Events!$J:$J,0)),"",INDEX(Events!$A:$A,MATCH(A25,Events!$J:$J,0)))</f>
        <v/>
      </c>
      <c r="B28" s="151"/>
      <c r="C28" s="150" t="str">
        <f ca="1">IF(ISERROR(MATCH(C25,Events!$J:$J,0)),"",INDEX(Events!$A:$A,MATCH(C25,Events!$J:$J,0)))</f>
        <v/>
      </c>
      <c r="D28" s="151"/>
      <c r="E28" s="150" t="str">
        <f ca="1">IF(ISERROR(MATCH(E25,Events!$J:$J,0)),"",INDEX(Events!$A:$A,MATCH(E25,Events!$J:$J,0)))</f>
        <v/>
      </c>
      <c r="F28" s="151"/>
      <c r="G28" s="150" t="str">
        <f ca="1">IF(ISERROR(MATCH(G25,Events!$J:$J,0)),"",INDEX(Events!$A:$A,MATCH(G25,Events!$J:$J,0)))</f>
        <v/>
      </c>
      <c r="H28" s="151"/>
      <c r="I28" s="150" t="str">
        <f ca="1">IF(ISERROR(MATCH(I25,Events!$J:$J,0)),"",INDEX(Events!$A:$A,MATCH(I25,Events!$J:$J,0)))</f>
        <v/>
      </c>
      <c r="J28" s="151"/>
      <c r="K28" s="150" t="str">
        <f ca="1">IF(ISERROR(MATCH(K25,Events!$J:$J,0)),"",INDEX(Events!$A:$A,MATCH(K25,Events!$J:$J,0)))</f>
        <v/>
      </c>
      <c r="L28" s="151"/>
      <c r="M28" s="150" t="str">
        <f ca="1">IF(ISERROR(MATCH(M25,Events!$J:$J,0)),"",INDEX(Events!$A:$A,MATCH(M25,Events!$J:$J,0)))</f>
        <v/>
      </c>
      <c r="N28" s="151"/>
    </row>
    <row r="29" spans="1:14" s="51" customFormat="1" ht="13.5" customHeight="1" x14ac:dyDescent="0.2">
      <c r="A29" s="150" t="str">
        <f ca="1">IF(ISERROR(MATCH(A25,Events!$K:$K,0)),"",INDEX(Events!$A:$A,MATCH(A25,Events!$K:$K,0)))</f>
        <v/>
      </c>
      <c r="B29" s="151"/>
      <c r="C29" s="150" t="str">
        <f ca="1">IF(ISERROR(MATCH(C25,Events!$K:$K,0)),"",INDEX(Events!$A:$A,MATCH(C25,Events!$K:$K,0)))</f>
        <v/>
      </c>
      <c r="D29" s="151"/>
      <c r="E29" s="150" t="str">
        <f ca="1">IF(ISERROR(MATCH(E25,Events!$K:$K,0)),"",INDEX(Events!$A:$A,MATCH(E25,Events!$K:$K,0)))</f>
        <v/>
      </c>
      <c r="F29" s="151"/>
      <c r="G29" s="150" t="str">
        <f ca="1">IF(ISERROR(MATCH(G25,Events!$K:$K,0)),"",INDEX(Events!$A:$A,MATCH(G25,Events!$K:$K,0)))</f>
        <v/>
      </c>
      <c r="H29" s="151"/>
      <c r="I29" s="150" t="str">
        <f ca="1">IF(ISERROR(MATCH(I25,Events!$K:$K,0)),"",INDEX(Events!$A:$A,MATCH(I25,Events!$K:$K,0)))</f>
        <v/>
      </c>
      <c r="J29" s="151"/>
      <c r="K29" s="150" t="str">
        <f ca="1">IF(ISERROR(MATCH(K25,Events!$K:$K,0)),"",INDEX(Events!$A:$A,MATCH(K25,Events!$K:$K,0)))</f>
        <v/>
      </c>
      <c r="L29" s="151"/>
      <c r="M29" s="150" t="str">
        <f ca="1">IF(ISERROR(MATCH(M25,Events!$K:$K,0)),"",INDEX(Events!$A:$A,MATCH(M25,Events!$K:$K,0)))</f>
        <v/>
      </c>
      <c r="N29" s="151"/>
    </row>
    <row r="30" spans="1:14" s="5" customFormat="1" ht="13.5" customHeight="1" x14ac:dyDescent="0.2">
      <c r="A30" s="153" t="str">
        <f>IF(ISERROR(MATCH(A25,Moon!$D:$D,0)),"",INDEX(Moon!$E:$E,MATCH(A25,Moon!$D:$D,0)))</f>
        <v/>
      </c>
      <c r="B30" s="154"/>
      <c r="C30" s="153" t="str">
        <f>IF(ISERROR(MATCH(C25,Moon!$D:$D,0)),"",INDEX(Moon!$E:$E,MATCH(C25,Moon!$D:$D,0)))</f>
        <v/>
      </c>
      <c r="D30" s="154"/>
      <c r="E30" s="153" t="str">
        <f>IF(ISERROR(MATCH(E25,Moon!$D:$D,0)),"",INDEX(Moon!$E:$E,MATCH(E25,Moon!$D:$D,0)))</f>
        <v/>
      </c>
      <c r="F30" s="154"/>
      <c r="G30" s="153" t="str">
        <f>IF(ISERROR(MATCH(G25,Moon!$D:$D,0)),"",INDEX(Moon!$E:$E,MATCH(G25,Moon!$D:$D,0)))</f>
        <v/>
      </c>
      <c r="H30" s="154"/>
      <c r="I30" s="153" t="str">
        <f>IF(ISERROR(MATCH(I25,Moon!$D:$D,0)),"",INDEX(Moon!$E:$E,MATCH(I25,Moon!$D:$D,0)))</f>
        <v>🌗 10:37pm</v>
      </c>
      <c r="J30" s="154"/>
      <c r="K30" s="153" t="str">
        <f>IF(ISERROR(MATCH(K25,Moon!$D:$D,0)),"",INDEX(Moon!$E:$E,MATCH(K25,Moon!$D:$D,0)))</f>
        <v/>
      </c>
      <c r="L30" s="154"/>
      <c r="M30" s="153" t="str">
        <f>IF(ISERROR(MATCH(M25,Moon!$D:$D,0)),"",INDEX(Moon!$E:$E,MATCH(M25,Moon!$D:$D,0)))</f>
        <v/>
      </c>
      <c r="N30" s="154"/>
    </row>
    <row r="31" spans="1:14" s="51" customFormat="1" ht="15.75" x14ac:dyDescent="0.2">
      <c r="A31" s="20">
        <f>IF(M25="","",IF(MONTH(M25+1)&lt;&gt;MONTH(M25),"",M25+1))</f>
        <v>44647</v>
      </c>
      <c r="B31" s="101" t="str">
        <f>IF(ISERROR(MATCH(A31,Events!$G:$G,0)),"",INDEX(Events!$A:$A,MATCH(A31,Events!$G:$G,0)))</f>
        <v/>
      </c>
      <c r="C31" s="20">
        <f>IF(A31="","",IF(MONTH(A31+1)&lt;&gt;MONTH(A31),"",A31+1))</f>
        <v>44648</v>
      </c>
      <c r="D31" s="101" t="str">
        <f>IF(ISERROR(MATCH(C31,Events!$G:$G,0)),"",INDEX(Events!$A:$A,MATCH(C31,Events!$G:$G,0)))</f>
        <v/>
      </c>
      <c r="E31" s="20">
        <f>IF(C31="","",IF(MONTH(C31+1)&lt;&gt;MONTH(C31),"",C31+1))</f>
        <v>44649</v>
      </c>
      <c r="F31" s="101" t="str">
        <f>IF(ISERROR(MATCH(E31,Events!$G:$G,0)),"",INDEX(Events!$A:$A,MATCH(E31,Events!$G:$G,0)))</f>
        <v/>
      </c>
      <c r="G31" s="20">
        <f>IF(E31="","",IF(MONTH(E31+1)&lt;&gt;MONTH(E31),"",E31+1))</f>
        <v>44650</v>
      </c>
      <c r="H31" s="101" t="str">
        <f>IF(ISERROR(MATCH(G31,Events!$G:$G,0)),"",INDEX(Events!$A:$A,MATCH(G31,Events!$G:$G,0)))</f>
        <v/>
      </c>
      <c r="I31" s="20">
        <f>IF(G31="","",IF(MONTH(G31+1)&lt;&gt;MONTH(G31),"",G31+1))</f>
        <v>44651</v>
      </c>
      <c r="J31" s="101" t="str">
        <f>IF(ISERROR(MATCH(I31,Events!$G:$G,0)),"",INDEX(Events!$A:$A,MATCH(I31,Events!$G:$G,0)))</f>
        <v/>
      </c>
      <c r="K31" s="20" t="str">
        <f>IF(I31="","",IF(MONTH(I31+1)&lt;&gt;MONTH(I31),"",I31+1))</f>
        <v/>
      </c>
      <c r="L31" s="101" t="str">
        <f>IF(ISERROR(MATCH(K31,Events!$G:$G,0)),"",INDEX(Events!$A:$A,MATCH(K31,Events!$G:$G,0)))</f>
        <v/>
      </c>
      <c r="M31" s="20" t="str">
        <f>IF(K31="","",IF(MONTH(K31+1)&lt;&gt;MONTH(K31),"",K31+1))</f>
        <v/>
      </c>
      <c r="N31" s="101" t="str">
        <f>IF(ISERROR(MATCH(M31,Events!$G:$G,0)),"",INDEX(Events!$A:$A,MATCH(M31,Events!$G:$G,0)))</f>
        <v/>
      </c>
    </row>
    <row r="32" spans="1:14" s="51" customFormat="1" ht="13.5" customHeight="1" x14ac:dyDescent="0.2">
      <c r="A32" s="150" t="str">
        <f ca="1">IF(ISERROR(MATCH(A31,Events!$H:$H,0)),"",INDEX(Events!$A:$A,MATCH(A31,Events!$H:$H,0)))</f>
        <v/>
      </c>
      <c r="B32" s="151" t="str">
        <f ca="1">IFERROR(INDEX(Events!#REF!,MATCH(A32,Events!A:A,0)),"")</f>
        <v/>
      </c>
      <c r="C32" s="150" t="str">
        <f ca="1">IF(ISERROR(MATCH(C31,Events!$H:$H,0)),"",INDEX(Events!$A:$A,MATCH(C31,Events!$H:$H,0)))</f>
        <v/>
      </c>
      <c r="D32" s="151" t="str">
        <f ca="1">IFERROR(INDEX(Events!#REF!,MATCH(C32,Events!C:C,0)),"")</f>
        <v/>
      </c>
      <c r="E32" s="150" t="str">
        <f ca="1">IF(ISERROR(MATCH(E31,Events!$H:$H,0)),"",INDEX(Events!$A:$A,MATCH(E31,Events!$H:$H,0)))</f>
        <v/>
      </c>
      <c r="F32" s="151" t="str">
        <f ca="1">IFERROR(INDEX(Events!#REF!,MATCH(E32,Events!E:E,0)),"")</f>
        <v/>
      </c>
      <c r="G32" s="150" t="str">
        <f ca="1">IF(ISERROR(MATCH(G31,Events!$H:$H,0)),"",INDEX(Events!$A:$A,MATCH(G31,Events!$H:$H,0)))</f>
        <v/>
      </c>
      <c r="H32" s="151" t="str">
        <f ca="1">IFERROR(INDEX(Events!#REF!,MATCH(G32,Events!G:G,0)),"")</f>
        <v/>
      </c>
      <c r="I32" s="150" t="str">
        <f ca="1">IF(ISERROR(MATCH(I31,Events!$H:$H,0)),"",INDEX(Events!$A:$A,MATCH(I31,Events!$H:$H,0)))</f>
        <v/>
      </c>
      <c r="J32" s="151" t="str">
        <f ca="1">IFERROR(INDEX(Events!#REF!,MATCH(I32,Events!I:I,0)),"")</f>
        <v/>
      </c>
      <c r="K32" s="150" t="str">
        <f ca="1">IF(ISERROR(MATCH(K31,Events!$H:$H,0)),"",INDEX(Events!$A:$A,MATCH(K31,Events!$H:$H,0)))</f>
        <v/>
      </c>
      <c r="L32" s="151" t="str">
        <f ca="1">IFERROR(INDEX(Events!#REF!,MATCH(K32,Events!K:K,0)),"")</f>
        <v/>
      </c>
      <c r="M32" s="150" t="str">
        <f ca="1">IF(ISERROR(MATCH(M31,Events!$H:$H,0)),"",INDEX(Events!$A:$A,MATCH(M31,Events!$H:$H,0)))</f>
        <v/>
      </c>
      <c r="N32" s="151" t="str">
        <f ca="1">IFERROR(INDEX(Events!#REF!,MATCH(M32,Events!M:M,0)),"")</f>
        <v/>
      </c>
    </row>
    <row r="33" spans="1:14" s="51" customFormat="1" ht="13.5" customHeight="1" x14ac:dyDescent="0.2">
      <c r="A33" s="150" t="str">
        <f ca="1">IF(ISERROR(MATCH(A31,Events!$I:$I,0)),"",INDEX(Events!$A:$A,MATCH(A31,Events!$I:$I,0)))</f>
        <v/>
      </c>
      <c r="B33" s="151"/>
      <c r="C33" s="150" t="str">
        <f ca="1">IF(ISERROR(MATCH(C31,Events!$I:$I,0)),"",INDEX(Events!$A:$A,MATCH(C31,Events!$I:$I,0)))</f>
        <v/>
      </c>
      <c r="D33" s="151"/>
      <c r="E33" s="150" t="str">
        <f ca="1">IF(ISERROR(MATCH(E31,Events!$I:$I,0)),"",INDEX(Events!$A:$A,MATCH(E31,Events!$I:$I,0)))</f>
        <v/>
      </c>
      <c r="F33" s="151"/>
      <c r="G33" s="150" t="str">
        <f ca="1">IF(ISERROR(MATCH(G31,Events!$I:$I,0)),"",INDEX(Events!$A:$A,MATCH(G31,Events!$I:$I,0)))</f>
        <v/>
      </c>
      <c r="H33" s="151"/>
      <c r="I33" s="150" t="str">
        <f ca="1">IF(ISERROR(MATCH(I31,Events!$I:$I,0)),"",INDEX(Events!$A:$A,MATCH(I31,Events!$I:$I,0)))</f>
        <v/>
      </c>
      <c r="J33" s="151"/>
      <c r="K33" s="150" t="str">
        <f ca="1">IF(ISERROR(MATCH(K31,Events!$I:$I,0)),"",INDEX(Events!$A:$A,MATCH(K31,Events!$I:$I,0)))</f>
        <v/>
      </c>
      <c r="L33" s="151"/>
      <c r="M33" s="150" t="str">
        <f ca="1">IF(ISERROR(MATCH(M31,Events!$I:$I,0)),"",INDEX(Events!$A:$A,MATCH(M31,Events!$I:$I,0)))</f>
        <v/>
      </c>
      <c r="N33" s="151"/>
    </row>
    <row r="34" spans="1:14" s="51" customFormat="1" ht="13.5" customHeight="1" x14ac:dyDescent="0.2">
      <c r="A34" s="150" t="str">
        <f ca="1">IF(ISERROR(MATCH(A31,Events!$J:$J,0)),"",INDEX(Events!$A:$A,MATCH(A31,Events!$J:$J,0)))</f>
        <v/>
      </c>
      <c r="B34" s="151"/>
      <c r="C34" s="150" t="str">
        <f ca="1">IF(ISERROR(MATCH(C31,Events!$J:$J,0)),"",INDEX(Events!$A:$A,MATCH(C31,Events!$J:$J,0)))</f>
        <v/>
      </c>
      <c r="D34" s="151"/>
      <c r="E34" s="150" t="str">
        <f ca="1">IF(ISERROR(MATCH(E31,Events!$J:$J,0)),"",INDEX(Events!$A:$A,MATCH(E31,Events!$J:$J,0)))</f>
        <v/>
      </c>
      <c r="F34" s="151"/>
      <c r="G34" s="150" t="str">
        <f ca="1">IF(ISERROR(MATCH(G31,Events!$J:$J,0)),"",INDEX(Events!$A:$A,MATCH(G31,Events!$J:$J,0)))</f>
        <v/>
      </c>
      <c r="H34" s="151"/>
      <c r="I34" s="150" t="str">
        <f ca="1">IF(ISERROR(MATCH(I31,Events!$J:$J,0)),"",INDEX(Events!$A:$A,MATCH(I31,Events!$J:$J,0)))</f>
        <v/>
      </c>
      <c r="J34" s="151"/>
      <c r="K34" s="150" t="str">
        <f ca="1">IF(ISERROR(MATCH(K31,Events!$J:$J,0)),"",INDEX(Events!$A:$A,MATCH(K31,Events!$J:$J,0)))</f>
        <v/>
      </c>
      <c r="L34" s="151"/>
      <c r="M34" s="150" t="str">
        <f ca="1">IF(ISERROR(MATCH(M31,Events!$J:$J,0)),"",INDEX(Events!$A:$A,MATCH(M31,Events!$J:$J,0)))</f>
        <v/>
      </c>
      <c r="N34" s="151"/>
    </row>
    <row r="35" spans="1:14" s="51" customFormat="1" ht="13.5" customHeight="1" x14ac:dyDescent="0.2">
      <c r="A35" s="150" t="str">
        <f ca="1">IF(ISERROR(MATCH(A31,Events!$K:$K,0)),"",INDEX(Events!$A:$A,MATCH(A31,Events!$K:$K,0)))</f>
        <v/>
      </c>
      <c r="B35" s="151"/>
      <c r="C35" s="150" t="str">
        <f ca="1">IF(ISERROR(MATCH(C31,Events!$K:$K,0)),"",INDEX(Events!$A:$A,MATCH(C31,Events!$K:$K,0)))</f>
        <v/>
      </c>
      <c r="D35" s="151"/>
      <c r="E35" s="150" t="str">
        <f ca="1">IF(ISERROR(MATCH(E31,Events!$K:$K,0)),"",INDEX(Events!$A:$A,MATCH(E31,Events!$K:$K,0)))</f>
        <v/>
      </c>
      <c r="F35" s="151"/>
      <c r="G35" s="150" t="str">
        <f ca="1">IF(ISERROR(MATCH(G31,Events!$K:$K,0)),"",INDEX(Events!$A:$A,MATCH(G31,Events!$K:$K,0)))</f>
        <v/>
      </c>
      <c r="H35" s="151"/>
      <c r="I35" s="150" t="str">
        <f ca="1">IF(ISERROR(MATCH(I31,Events!$K:$K,0)),"",INDEX(Events!$A:$A,MATCH(I31,Events!$K:$K,0)))</f>
        <v/>
      </c>
      <c r="J35" s="151"/>
      <c r="K35" s="150" t="str">
        <f ca="1">IF(ISERROR(MATCH(K31,Events!$K:$K,0)),"",INDEX(Events!$A:$A,MATCH(K31,Events!$K:$K,0)))</f>
        <v/>
      </c>
      <c r="L35" s="151"/>
      <c r="M35" s="150" t="str">
        <f ca="1">IF(ISERROR(MATCH(M31,Events!$K:$K,0)),"",INDEX(Events!$A:$A,MATCH(M31,Events!$K:$K,0)))</f>
        <v/>
      </c>
      <c r="N35" s="151"/>
    </row>
    <row r="36" spans="1:14" s="5" customFormat="1" ht="13.5" customHeight="1" x14ac:dyDescent="0.2">
      <c r="A36" s="153" t="str">
        <f>IF(ISERROR(MATCH(A31,Moon!$D:$D,0)),"",INDEX(Moon!$E:$E,MATCH(A31,Moon!$D:$D,0)))</f>
        <v/>
      </c>
      <c r="B36" s="154"/>
      <c r="C36" s="153" t="str">
        <f>IF(ISERROR(MATCH(C31,Moon!$D:$D,0)),"",INDEX(Moon!$E:$E,MATCH(C31,Moon!$D:$D,0)))</f>
        <v/>
      </c>
      <c r="D36" s="154"/>
      <c r="E36" s="153" t="str">
        <f>IF(ISERROR(MATCH(E31,Moon!$D:$D,0)),"",INDEX(Moon!$E:$E,MATCH(E31,Moon!$D:$D,0)))</f>
        <v/>
      </c>
      <c r="F36" s="154"/>
      <c r="G36" s="153" t="str">
        <f>IF(ISERROR(MATCH(G31,Moon!$D:$D,0)),"",INDEX(Moon!$E:$E,MATCH(G31,Moon!$D:$D,0)))</f>
        <v/>
      </c>
      <c r="H36" s="154"/>
      <c r="I36" s="153" t="str">
        <f>IF(ISERROR(MATCH(I31,Moon!$D:$D,0)),"",INDEX(Moon!$E:$E,MATCH(I31,Moon!$D:$D,0)))</f>
        <v>New 🌑 11:24pm</v>
      </c>
      <c r="J36" s="154"/>
      <c r="K36" s="153" t="str">
        <f>IF(ISERROR(MATCH(K31,Moon!$D:$D,0)),"",INDEX(Moon!$E:$E,MATCH(K31,Moon!$D:$D,0)))</f>
        <v/>
      </c>
      <c r="L36" s="154"/>
      <c r="M36" s="153" t="str">
        <f>IF(ISERROR(MATCH(M31,Moon!$D:$D,0)),"",INDEX(Moon!$E:$E,MATCH(M31,Moon!$D:$D,0)))</f>
        <v/>
      </c>
      <c r="N36" s="154"/>
    </row>
    <row r="37" spans="1:14" ht="15.75" x14ac:dyDescent="0.2">
      <c r="A37" s="20" t="str">
        <f>IF(M31="","",IF(MONTH(M31+1)&lt;&gt;MONTH(M31),"",M31+1))</f>
        <v/>
      </c>
      <c r="B37" s="101" t="str">
        <f>IF(ISERROR(MATCH(A37,Events!$G:$G,0)),"",INDEX(Events!$A:$A,MATCH(A37,Events!$G:$G,0)))</f>
        <v/>
      </c>
      <c r="C37" s="20" t="str">
        <f>IF(A37="","",IF(MONTH(A37+1)&lt;&gt;MONTH(A37),"",A37+1))</f>
        <v/>
      </c>
      <c r="D37" s="101" t="str">
        <f>IF(ISERROR(MATCH(C37,Events!$G:$G,0)),"",INDEX(Events!$A:$A,MATCH(C37,Events!$G:$G,0)))</f>
        <v/>
      </c>
      <c r="E37" s="25" t="s">
        <v>6</v>
      </c>
      <c r="F37" s="11"/>
      <c r="G37" s="11"/>
      <c r="H37" s="11"/>
      <c r="I37" s="11"/>
      <c r="J37" s="12"/>
      <c r="K37" s="10"/>
      <c r="L37" s="11"/>
      <c r="M37" s="11"/>
      <c r="N37" s="12"/>
    </row>
    <row r="38" spans="1:14" ht="13.5" customHeight="1" x14ac:dyDescent="0.2">
      <c r="A38" s="150" t="str">
        <f ca="1">IF(ISERROR(MATCH(A37,Events!$H:$H,0)),"",INDEX(Events!$A:$A,MATCH(A37,Events!$H:$H,0)))</f>
        <v/>
      </c>
      <c r="B38" s="151" t="str">
        <f ca="1">IFERROR(INDEX(Events!#REF!,MATCH(A38,Events!A:A,0)),"")</f>
        <v/>
      </c>
      <c r="C38" s="150" t="str">
        <f ca="1">IF(ISERROR(MATCH(C37,Events!$H:$H,0)),"",INDEX(Events!$A:$A,MATCH(C37,Events!$H:$H,0)))</f>
        <v/>
      </c>
      <c r="D38" s="151" t="str">
        <f ca="1">IFERROR(INDEX(Events!#REF!,MATCH(C38,Events!C:C,0)),"")</f>
        <v/>
      </c>
      <c r="E38" s="26"/>
      <c r="F38" s="9"/>
      <c r="G38" s="9"/>
      <c r="H38" s="9"/>
      <c r="I38" s="9"/>
      <c r="J38" s="14"/>
      <c r="K38" s="144" t="s">
        <v>2</v>
      </c>
      <c r="L38" s="145"/>
      <c r="M38" s="145"/>
      <c r="N38" s="146"/>
    </row>
    <row r="39" spans="1:14" ht="13.5" customHeight="1" x14ac:dyDescent="0.2">
      <c r="A39" s="150" t="str">
        <f ca="1">IF(ISERROR(MATCH(A37,Events!$I:$I,0)),"",INDEX(Events!$A:$A,MATCH(A37,Events!$I:$I,0)))</f>
        <v/>
      </c>
      <c r="B39" s="151"/>
      <c r="C39" s="150" t="str">
        <f ca="1">IF(ISERROR(MATCH(C37,Events!$I:$I,0)),"",INDEX(Events!$A:$A,MATCH(C37,Events!$I:$I,0)))</f>
        <v/>
      </c>
      <c r="D39" s="151"/>
      <c r="E39" s="26"/>
      <c r="F39" s="9"/>
      <c r="G39" s="9"/>
      <c r="H39" s="9"/>
      <c r="I39" s="9"/>
      <c r="J39" s="14"/>
      <c r="K39" s="147" t="s">
        <v>100</v>
      </c>
      <c r="L39" s="148"/>
      <c r="M39" s="148"/>
      <c r="N39" s="149"/>
    </row>
    <row r="40" spans="1:14" ht="13.5" customHeight="1" x14ac:dyDescent="0.2">
      <c r="A40" s="150" t="str">
        <f ca="1">IF(ISERROR(MATCH(A37,Events!$J:$J,0)),"",INDEX(Events!$A:$A,MATCH(A37,Events!$J:$J,0)))</f>
        <v/>
      </c>
      <c r="B40" s="151"/>
      <c r="C40" s="150" t="str">
        <f ca="1">IF(ISERROR(MATCH(C37,Events!$J:$J,0)),"",INDEX(Events!$A:$A,MATCH(C37,Events!$J:$J,0)))</f>
        <v/>
      </c>
      <c r="D40" s="151"/>
      <c r="E40" s="26"/>
      <c r="F40" s="9"/>
      <c r="G40" s="9"/>
      <c r="H40" s="9"/>
      <c r="I40" s="9"/>
      <c r="J40" s="14"/>
      <c r="K40" s="139" t="s">
        <v>118</v>
      </c>
      <c r="L40" s="140"/>
      <c r="M40" s="140"/>
      <c r="N40" s="141"/>
    </row>
    <row r="41" spans="1:14" ht="13.5" customHeight="1" x14ac:dyDescent="0.2">
      <c r="A41" s="150" t="str">
        <f ca="1">IF(ISERROR(MATCH(A37,Events!$K:$K,0)),"",INDEX(Events!$A:$A,MATCH(A37,Events!$K:$K,0)))</f>
        <v/>
      </c>
      <c r="B41" s="151"/>
      <c r="C41" s="150" t="str">
        <f ca="1">IF(ISERROR(MATCH(C37,Events!$K:$K,0)),"",INDEX(Events!$A:$A,MATCH(C37,Events!$K:$K,0)))</f>
        <v/>
      </c>
      <c r="D41" s="151"/>
      <c r="E41" s="26"/>
      <c r="F41" s="9"/>
      <c r="G41" s="9"/>
      <c r="H41" s="9"/>
      <c r="I41" s="9"/>
      <c r="J41" s="14"/>
      <c r="K41" s="13"/>
      <c r="L41" s="9"/>
      <c r="M41" s="7"/>
      <c r="N41" s="22"/>
    </row>
    <row r="42" spans="1:14" ht="13.5" customHeight="1" x14ac:dyDescent="0.2">
      <c r="A42" s="153" t="str">
        <f>IF(ISERROR(MATCH(A37,Moon!$D:$D,0)),"",INDEX(Moon!$E:$E,MATCH(A37,Moon!$D:$D,0)))</f>
        <v/>
      </c>
      <c r="B42" s="154"/>
      <c r="C42" s="153" t="str">
        <f>IF(ISERROR(MATCH(C37,Moon!$D:$D,0)),"",INDEX(Moon!$E:$E,MATCH(C37,Moon!$D:$D,0)))</f>
        <v/>
      </c>
      <c r="D42" s="154"/>
      <c r="E42" s="99" t="str">
        <f>'1'!E42</f>
        <v>Moon phase times based on time zone UTC-7</v>
      </c>
      <c r="F42" s="100"/>
      <c r="G42" s="16"/>
      <c r="H42" s="16"/>
      <c r="I42" s="16"/>
      <c r="J42" s="18"/>
      <c r="K42" s="15"/>
      <c r="L42" s="16"/>
      <c r="M42" s="17"/>
      <c r="N42" s="19"/>
    </row>
    <row r="43" spans="1:14" x14ac:dyDescent="0.2">
      <c r="M43" s="6"/>
    </row>
    <row r="45" spans="1:14" s="3" customFormat="1" ht="11.25" x14ac:dyDescent="0.2"/>
    <row r="46" spans="1:14" s="3" customFormat="1" ht="10.5" customHeight="1" x14ac:dyDescent="0.2"/>
    <row r="47" spans="1:14" s="3" customFormat="1" ht="10.5" customHeight="1" x14ac:dyDescent="0.2"/>
    <row r="48" spans="1:14" s="3" customFormat="1" ht="10.5" customHeight="1" x14ac:dyDescent="0.2"/>
    <row r="49" s="3" customFormat="1" ht="10.5" customHeight="1" x14ac:dyDescent="0.2"/>
    <row r="50" s="3" customFormat="1" ht="10.5" customHeight="1" x14ac:dyDescent="0.2"/>
    <row r="51" s="3" customFormat="1" ht="10.5" customHeight="1" x14ac:dyDescent="0.2"/>
    <row r="52" s="3" customFormat="1" ht="10.5" customHeight="1" x14ac:dyDescent="0.2"/>
    <row r="53" s="3" customFormat="1" ht="10.5" customHeight="1" x14ac:dyDescent="0.2"/>
    <row r="54" s="3" customFormat="1" ht="11.25" x14ac:dyDescent="0.2"/>
    <row r="55" s="3" customFormat="1" ht="10.5" customHeight="1" x14ac:dyDescent="0.2"/>
    <row r="56" s="3" customFormat="1" ht="10.5" customHeight="1" x14ac:dyDescent="0.2"/>
    <row r="57" s="3" customFormat="1" ht="10.5" customHeight="1" x14ac:dyDescent="0.2"/>
    <row r="58" s="3" customFormat="1" ht="10.5" customHeight="1" x14ac:dyDescent="0.2"/>
    <row r="59" s="3" customFormat="1" ht="10.5" customHeight="1" x14ac:dyDescent="0.2"/>
    <row r="60" s="3" customFormat="1" ht="10.5" customHeight="1" x14ac:dyDescent="0.2"/>
    <row r="61" s="3" customFormat="1" ht="10.5" customHeight="1" x14ac:dyDescent="0.2"/>
    <row r="62" s="3" customFormat="1" ht="10.5" customHeight="1" x14ac:dyDescent="0.2"/>
    <row r="63" s="3" customFormat="1" ht="11.25" x14ac:dyDescent="0.2"/>
    <row r="64" s="3" customFormat="1" ht="10.5" customHeight="1" x14ac:dyDescent="0.2"/>
    <row r="65" s="3" customFormat="1" ht="10.5" customHeight="1" x14ac:dyDescent="0.2"/>
    <row r="66" s="3" customFormat="1" ht="10.5" customHeight="1" x14ac:dyDescent="0.2"/>
    <row r="67" s="3" customFormat="1" ht="10.5" customHeight="1" x14ac:dyDescent="0.2"/>
    <row r="68" s="3" customFormat="1" ht="10.5" customHeight="1" x14ac:dyDescent="0.2"/>
    <row r="69" s="3" customFormat="1" ht="10.5" customHeight="1" x14ac:dyDescent="0.2"/>
    <row r="70" s="3"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69" priority="6">
      <formula>A7=""</formula>
    </cfRule>
  </conditionalFormatting>
  <conditionalFormatting sqref="A8:N8 A14:N14 A20:N20 A26:N26 A32:N32 A38:D38">
    <cfRule type="expression" dxfId="68" priority="5">
      <formula>A7=""</formula>
    </cfRule>
  </conditionalFormatting>
  <conditionalFormatting sqref="A9:N9 A15:N15 A21:N21 A27:N27 A33:N33 A39:D39">
    <cfRule type="expression" dxfId="67" priority="4">
      <formula>A7=""</formula>
    </cfRule>
  </conditionalFormatting>
  <conditionalFormatting sqref="A10:N10 A16:N16 A22:N22 A28:N28 A34:N34 A40:D40">
    <cfRule type="expression" dxfId="66" priority="3">
      <formula>A7=""</formula>
    </cfRule>
  </conditionalFormatting>
  <conditionalFormatting sqref="A11:N11 A17:N17 A23:N23 A29:N29 A35:N35 A41:D41">
    <cfRule type="expression" dxfId="65" priority="2">
      <formula>A7=""</formula>
    </cfRule>
  </conditionalFormatting>
  <conditionalFormatting sqref="A12:N12 A18:N18 A24:N24 A30:N30 A36:N36 A42:D42">
    <cfRule type="expression" dxfId="64" priority="1">
      <formula>A7=""</formula>
    </cfRule>
  </conditionalFormatting>
  <conditionalFormatting sqref="A7 C7 E7 G7 I7 K7 M7 A13 C13 E13 G13 I13 K13 M13 A19 C19 E19 G19 I19 K19 M19 A25 C25 E25 G25 I25 K25 M25 A31 C31 E31 G31 I31 K31 M31 A37 C37">
    <cfRule type="expression" dxfId="63" priority="7">
      <formula>A7=""</formula>
    </cfRule>
  </conditionalFormatting>
  <hyperlinks>
    <hyperlink ref="K39:N39" r:id="rId1" display="http://www.vertex42.com/calendars/" xr:uid="{00000000-0004-0000-02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C7:N39 C41:N41 C40:J40 L40:N40 C42:D42 F42:N4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style="36" customWidth="1"/>
    <col min="2" max="2" width="13.7109375" style="36" customWidth="1"/>
    <col min="3" max="3" width="4.85546875" style="36" customWidth="1"/>
    <col min="4" max="4" width="13.7109375" style="36" customWidth="1"/>
    <col min="5" max="5" width="4.85546875" style="36" customWidth="1"/>
    <col min="6" max="6" width="13.7109375" style="36" customWidth="1"/>
    <col min="7" max="7" width="4.85546875" style="36" customWidth="1"/>
    <col min="8" max="8" width="13.7109375" style="36" customWidth="1"/>
    <col min="9" max="9" width="4.85546875" style="36" customWidth="1"/>
    <col min="10" max="10" width="13.7109375" style="36" customWidth="1"/>
    <col min="11" max="11" width="4.85546875" style="36" customWidth="1"/>
    <col min="12" max="12" width="13.7109375" style="36" customWidth="1"/>
    <col min="13" max="13" width="4.85546875" style="36" customWidth="1"/>
    <col min="14" max="14" width="13.7109375" style="36" customWidth="1"/>
    <col min="15" max="15" width="3.5703125" style="36" customWidth="1"/>
    <col min="16" max="16" width="25.7109375" style="36" customWidth="1"/>
    <col min="17" max="16384" width="9.140625" style="36"/>
  </cols>
  <sheetData>
    <row r="1" spans="1:14" hidden="1" x14ac:dyDescent="0.2">
      <c r="A1" s="8"/>
      <c r="B1" s="8"/>
      <c r="C1" s="8"/>
      <c r="D1" s="8"/>
      <c r="E1" s="8"/>
      <c r="F1" s="8"/>
      <c r="G1" s="8"/>
      <c r="H1" s="8"/>
      <c r="I1" s="8"/>
      <c r="J1" s="8"/>
      <c r="K1" s="8"/>
      <c r="L1" s="8"/>
      <c r="M1" s="8"/>
      <c r="N1" s="8"/>
    </row>
    <row r="2" spans="1:14" hidden="1" x14ac:dyDescent="0.2">
      <c r="A2" s="8"/>
      <c r="B2" s="8"/>
      <c r="C2" s="8"/>
      <c r="D2" s="8"/>
      <c r="E2" s="8"/>
      <c r="F2" s="8"/>
      <c r="G2" s="8"/>
      <c r="H2" s="8"/>
      <c r="I2" s="8"/>
      <c r="J2" s="8"/>
      <c r="K2" s="8"/>
      <c r="L2" s="8"/>
      <c r="M2" s="8"/>
      <c r="N2" s="8"/>
    </row>
    <row r="3" spans="1:14" hidden="1" x14ac:dyDescent="0.2">
      <c r="A3" s="8"/>
      <c r="B3" s="8"/>
      <c r="C3" s="8"/>
      <c r="D3" s="8"/>
      <c r="E3" s="8"/>
      <c r="F3" s="8"/>
      <c r="G3" s="8"/>
      <c r="H3" s="8"/>
      <c r="I3" s="8"/>
      <c r="J3" s="8"/>
      <c r="K3" s="8"/>
      <c r="L3" s="8"/>
      <c r="M3" s="8"/>
      <c r="N3" s="8"/>
    </row>
    <row r="4" spans="1:14" s="51" customFormat="1" ht="59.25" x14ac:dyDescent="0.2">
      <c r="A4" s="152" t="str">
        <f>UPPER(TEXT(B5,"mmmm yyyy"))</f>
        <v>APRIL 2022</v>
      </c>
      <c r="B4" s="152"/>
      <c r="C4" s="152"/>
      <c r="D4" s="152"/>
      <c r="E4" s="152"/>
      <c r="F4" s="152"/>
      <c r="G4" s="152"/>
      <c r="H4" s="152"/>
      <c r="I4" s="152"/>
      <c r="J4" s="152"/>
      <c r="K4" s="152"/>
      <c r="L4" s="152"/>
      <c r="M4" s="152"/>
      <c r="N4" s="152"/>
    </row>
    <row r="5" spans="1:14" s="3" customFormat="1" ht="11.25" hidden="1" x14ac:dyDescent="0.2">
      <c r="A5" s="3" t="s">
        <v>1</v>
      </c>
      <c r="B5" s="21">
        <f>DATE(YEAR('1'!B5),MONTH('1'!B5)+3,1)</f>
        <v>44652</v>
      </c>
    </row>
    <row r="6" spans="1:14" s="51" customFormat="1" ht="18" customHeight="1" x14ac:dyDescent="0.2">
      <c r="A6" s="142">
        <f>A13</f>
        <v>44654</v>
      </c>
      <c r="B6" s="143"/>
      <c r="C6" s="142">
        <f>C13</f>
        <v>44655</v>
      </c>
      <c r="D6" s="143"/>
      <c r="E6" s="142">
        <f>E13</f>
        <v>44656</v>
      </c>
      <c r="F6" s="143"/>
      <c r="G6" s="142">
        <f>G13</f>
        <v>44657</v>
      </c>
      <c r="H6" s="143"/>
      <c r="I6" s="142">
        <f>I13</f>
        <v>44658</v>
      </c>
      <c r="J6" s="143"/>
      <c r="K6" s="142">
        <f>K13</f>
        <v>44659</v>
      </c>
      <c r="L6" s="143"/>
      <c r="M6" s="142">
        <f>M13</f>
        <v>44660</v>
      </c>
      <c r="N6" s="143"/>
    </row>
    <row r="7" spans="1:14" s="51" customFormat="1" ht="15.75" customHeight="1" x14ac:dyDescent="0.2">
      <c r="A7" s="20" t="str">
        <f>IF(WEEKDAY($B$5,1)=startday,$B$5,"")</f>
        <v/>
      </c>
      <c r="B7" s="101" t="str">
        <f>IF(ISERROR(MATCH(A7,Events!$G:$G,0)),"",INDEX(Events!$A:$A,MATCH(A7,Events!$G:$G,0)))</f>
        <v/>
      </c>
      <c r="C7" s="20" t="str">
        <f>IF(A7="",IF(WEEKDAY($B$5,1)=MOD(startday,7)+1,$B$5,""),A7+1)</f>
        <v/>
      </c>
      <c r="D7" s="101" t="str">
        <f>IF(ISERROR(MATCH(C7,Events!$G:$G,0)),"",INDEX(Events!$A:$A,MATCH(C7,Events!$G:$G,0)))</f>
        <v/>
      </c>
      <c r="E7" s="20" t="str">
        <f>IF(C7="",IF(WEEKDAY($B$5,1)=MOD(startday+1,7)+1,$B$5,""),C7+1)</f>
        <v/>
      </c>
      <c r="F7" s="101" t="str">
        <f>IF(ISERROR(MATCH(E7,Events!$G:$G,0)),"",INDEX(Events!$A:$A,MATCH(E7,Events!$G:$G,0)))</f>
        <v/>
      </c>
      <c r="G7" s="20" t="str">
        <f>IF(E7="",IF(WEEKDAY($B$5,1)=MOD(startday+2,7)+1,$B$5,""),E7+1)</f>
        <v/>
      </c>
      <c r="H7" s="101" t="str">
        <f>IF(ISERROR(MATCH(G7,Events!$G:$G,0)),"",INDEX(Events!$A:$A,MATCH(G7,Events!$G:$G,0)))</f>
        <v/>
      </c>
      <c r="I7" s="20" t="str">
        <f>IF(G7="",IF(WEEKDAY($B$5,1)=MOD(startday+3,7)+1,$B$5,""),G7+1)</f>
        <v/>
      </c>
      <c r="J7" s="101" t="str">
        <f>IF(ISERROR(MATCH(I7,Events!$G:$G,0)),"",INDEX(Events!$A:$A,MATCH(I7,Events!$G:$G,0)))</f>
        <v/>
      </c>
      <c r="K7" s="20">
        <f>IF(I7="",IF(WEEKDAY($B$5,1)=MOD(startday+4,7)+1,$B$5,""),I7+1)</f>
        <v>44652</v>
      </c>
      <c r="L7" s="101" t="str">
        <f>IF(ISERROR(MATCH(K7,Events!$G:$G,0)),"",INDEX(Events!$A:$A,MATCH(K7,Events!$G:$G,0)))</f>
        <v>April Fool's Day</v>
      </c>
      <c r="M7" s="20">
        <f>IF(K7="",IF(WEEKDAY($B$5,1)=MOD(startday+5,7)+1,$B$5,""),K7+1)</f>
        <v>44653</v>
      </c>
      <c r="N7" s="101" t="str">
        <f>IF(ISERROR(MATCH(M7,Events!$G:$G,0)),"",INDEX(Events!$A:$A,MATCH(M7,Events!$G:$G,0)))</f>
        <v/>
      </c>
    </row>
    <row r="8" spans="1:14" s="51" customFormat="1" ht="13.5" customHeight="1" x14ac:dyDescent="0.2">
      <c r="A8" s="150" t="str">
        <f ca="1">IF(ISERROR(MATCH(A7,Events!$H:$H,0)),"",INDEX(Events!$A:$A,MATCH(A7,Events!$H:$H,0)))</f>
        <v/>
      </c>
      <c r="B8" s="151" t="str">
        <f ca="1">IFERROR(INDEX(Events!#REF!,MATCH(A8,Events!A:A,0)),"")</f>
        <v/>
      </c>
      <c r="C8" s="150" t="str">
        <f ca="1">IF(ISERROR(MATCH(C7,Events!$H:$H,0)),"",INDEX(Events!$A:$A,MATCH(C7,Events!$H:$H,0)))</f>
        <v/>
      </c>
      <c r="D8" s="151" t="str">
        <f ca="1">IFERROR(INDEX(Events!#REF!,MATCH(C8,Events!C:C,0)),"")</f>
        <v/>
      </c>
      <c r="E8" s="150" t="str">
        <f ca="1">IF(ISERROR(MATCH(E7,Events!$H:$H,0)),"",INDEX(Events!$A:$A,MATCH(E7,Events!$H:$H,0)))</f>
        <v/>
      </c>
      <c r="F8" s="151" t="str">
        <f ca="1">IFERROR(INDEX(Events!#REF!,MATCH(E8,Events!E:E,0)),"")</f>
        <v/>
      </c>
      <c r="G8" s="150" t="str">
        <f ca="1">IF(ISERROR(MATCH(G7,Events!$H:$H,0)),"",INDEX(Events!$A:$A,MATCH(G7,Events!$H:$H,0)))</f>
        <v/>
      </c>
      <c r="H8" s="151" t="str">
        <f ca="1">IFERROR(INDEX(Events!#REF!,MATCH(G8,Events!G:G,0)),"")</f>
        <v/>
      </c>
      <c r="I8" s="150" t="str">
        <f ca="1">IF(ISERROR(MATCH(I7,Events!$H:$H,0)),"",INDEX(Events!$A:$A,MATCH(I7,Events!$H:$H,0)))</f>
        <v/>
      </c>
      <c r="J8" s="151" t="str">
        <f ca="1">IFERROR(INDEX(Events!#REF!,MATCH(I8,Events!I:I,0)),"")</f>
        <v/>
      </c>
      <c r="K8" s="150" t="str">
        <f ca="1">IF(ISERROR(MATCH(K7,Events!$H:$H,0)),"",INDEX(Events!$A:$A,MATCH(K7,Events!$H:$H,0)))</f>
        <v/>
      </c>
      <c r="L8" s="151" t="str">
        <f ca="1">IFERROR(INDEX(Events!#REF!,MATCH(K8,Events!K:K,0)),"")</f>
        <v/>
      </c>
      <c r="M8" s="150" t="str">
        <f ca="1">IF(ISERROR(MATCH(M7,Events!$H:$H,0)),"",INDEX(Events!$A:$A,MATCH(M7,Events!$H:$H,0)))</f>
        <v/>
      </c>
      <c r="N8" s="151" t="str">
        <f ca="1">IFERROR(INDEX(Events!#REF!,MATCH(M8,Events!M:M,0)),"")</f>
        <v/>
      </c>
    </row>
    <row r="9" spans="1:14" s="51" customFormat="1" ht="13.5" customHeight="1" x14ac:dyDescent="0.2">
      <c r="A9" s="150" t="str">
        <f ca="1">IF(ISERROR(MATCH(A7,Events!$I:$I,0)),"",INDEX(Events!$A:$A,MATCH(A7,Events!$I:$I,0)))</f>
        <v/>
      </c>
      <c r="B9" s="151"/>
      <c r="C9" s="150" t="str">
        <f ca="1">IF(ISERROR(MATCH(C7,Events!$I:$I,0)),"",INDEX(Events!$A:$A,MATCH(C7,Events!$I:$I,0)))</f>
        <v/>
      </c>
      <c r="D9" s="151"/>
      <c r="E9" s="150" t="str">
        <f ca="1">IF(ISERROR(MATCH(E7,Events!$I:$I,0)),"",INDEX(Events!$A:$A,MATCH(E7,Events!$I:$I,0)))</f>
        <v/>
      </c>
      <c r="F9" s="151"/>
      <c r="G9" s="150" t="str">
        <f ca="1">IF(ISERROR(MATCH(G7,Events!$I:$I,0)),"",INDEX(Events!$A:$A,MATCH(G7,Events!$I:$I,0)))</f>
        <v/>
      </c>
      <c r="H9" s="151"/>
      <c r="I9" s="150" t="str">
        <f ca="1">IF(ISERROR(MATCH(I7,Events!$I:$I,0)),"",INDEX(Events!$A:$A,MATCH(I7,Events!$I:$I,0)))</f>
        <v/>
      </c>
      <c r="J9" s="151"/>
      <c r="K9" s="150" t="str">
        <f ca="1">IF(ISERROR(MATCH(K7,Events!$I:$I,0)),"",INDEX(Events!$A:$A,MATCH(K7,Events!$I:$I,0)))</f>
        <v/>
      </c>
      <c r="L9" s="151"/>
      <c r="M9" s="150" t="str">
        <f ca="1">IF(ISERROR(MATCH(M7,Events!$I:$I,0)),"",INDEX(Events!$A:$A,MATCH(M7,Events!$I:$I,0)))</f>
        <v/>
      </c>
      <c r="N9" s="151"/>
    </row>
    <row r="10" spans="1:14" s="51" customFormat="1" ht="13.5" customHeight="1" x14ac:dyDescent="0.2">
      <c r="A10" s="150" t="str">
        <f ca="1">IF(ISERROR(MATCH(A7,Events!$J:$J,0)),"",INDEX(Events!$A:$A,MATCH(A7,Events!$J:$J,0)))</f>
        <v/>
      </c>
      <c r="B10" s="151"/>
      <c r="C10" s="150" t="str">
        <f ca="1">IF(ISERROR(MATCH(C7,Events!$J:$J,0)),"",INDEX(Events!$A:$A,MATCH(C7,Events!$J:$J,0)))</f>
        <v/>
      </c>
      <c r="D10" s="151"/>
      <c r="E10" s="150" t="str">
        <f ca="1">IF(ISERROR(MATCH(E7,Events!$J:$J,0)),"",INDEX(Events!$A:$A,MATCH(E7,Events!$J:$J,0)))</f>
        <v/>
      </c>
      <c r="F10" s="151"/>
      <c r="G10" s="150" t="str">
        <f ca="1">IF(ISERROR(MATCH(G7,Events!$J:$J,0)),"",INDEX(Events!$A:$A,MATCH(G7,Events!$J:$J,0)))</f>
        <v/>
      </c>
      <c r="H10" s="151"/>
      <c r="I10" s="150" t="str">
        <f ca="1">IF(ISERROR(MATCH(I7,Events!$J:$J,0)),"",INDEX(Events!$A:$A,MATCH(I7,Events!$J:$J,0)))</f>
        <v/>
      </c>
      <c r="J10" s="151"/>
      <c r="K10" s="150" t="str">
        <f ca="1">IF(ISERROR(MATCH(K7,Events!$J:$J,0)),"",INDEX(Events!$A:$A,MATCH(K7,Events!$J:$J,0)))</f>
        <v/>
      </c>
      <c r="L10" s="151"/>
      <c r="M10" s="150" t="str">
        <f ca="1">IF(ISERROR(MATCH(M7,Events!$J:$J,0)),"",INDEX(Events!$A:$A,MATCH(M7,Events!$J:$J,0)))</f>
        <v/>
      </c>
      <c r="N10" s="151"/>
    </row>
    <row r="11" spans="1:14" s="51" customFormat="1" ht="13.5" customHeight="1" x14ac:dyDescent="0.2">
      <c r="A11" s="150" t="str">
        <f ca="1">IF(ISERROR(MATCH(A7,Events!$K:$K,0)),"",INDEX(Events!$A:$A,MATCH(A7,Events!$K:$K,0)))</f>
        <v/>
      </c>
      <c r="B11" s="151"/>
      <c r="C11" s="150" t="str">
        <f ca="1">IF(ISERROR(MATCH(C7,Events!$K:$K,0)),"",INDEX(Events!$A:$A,MATCH(C7,Events!$K:$K,0)))</f>
        <v/>
      </c>
      <c r="D11" s="151"/>
      <c r="E11" s="150" t="str">
        <f ca="1">IF(ISERROR(MATCH(E7,Events!$K:$K,0)),"",INDEX(Events!$A:$A,MATCH(E7,Events!$K:$K,0)))</f>
        <v/>
      </c>
      <c r="F11" s="151"/>
      <c r="G11" s="150" t="str">
        <f ca="1">IF(ISERROR(MATCH(G7,Events!$K:$K,0)),"",INDEX(Events!$A:$A,MATCH(G7,Events!$K:$K,0)))</f>
        <v/>
      </c>
      <c r="H11" s="151"/>
      <c r="I11" s="150" t="str">
        <f ca="1">IF(ISERROR(MATCH(I7,Events!$K:$K,0)),"",INDEX(Events!$A:$A,MATCH(I7,Events!$K:$K,0)))</f>
        <v/>
      </c>
      <c r="J11" s="151"/>
      <c r="K11" s="150" t="str">
        <f ca="1">IF(ISERROR(MATCH(K7,Events!$K:$K,0)),"",INDEX(Events!$A:$A,MATCH(K7,Events!$K:$K,0)))</f>
        <v/>
      </c>
      <c r="L11" s="151"/>
      <c r="M11" s="150" t="str">
        <f ca="1">IF(ISERROR(MATCH(M7,Events!$K:$K,0)),"",INDEX(Events!$A:$A,MATCH(M7,Events!$K:$K,0)))</f>
        <v/>
      </c>
      <c r="N11" s="151"/>
    </row>
    <row r="12" spans="1:14" s="5" customFormat="1" ht="13.5" customHeight="1" x14ac:dyDescent="0.2">
      <c r="A12" s="153" t="str">
        <f>IF(ISERROR(MATCH(A7,Moon!$D:$D,0)),"",INDEX(Moon!$E:$E,MATCH(A7,Moon!$D:$D,0)))</f>
        <v/>
      </c>
      <c r="B12" s="154"/>
      <c r="C12" s="153" t="str">
        <f>IF(ISERROR(MATCH(C7,Moon!$D:$D,0)),"",INDEX(Moon!$E:$E,MATCH(C7,Moon!$D:$D,0)))</f>
        <v/>
      </c>
      <c r="D12" s="154"/>
      <c r="E12" s="153" t="str">
        <f>IF(ISERROR(MATCH(E7,Moon!$D:$D,0)),"",INDEX(Moon!$E:$E,MATCH(E7,Moon!$D:$D,0)))</f>
        <v/>
      </c>
      <c r="F12" s="154"/>
      <c r="G12" s="153" t="str">
        <f>IF(ISERROR(MATCH(G7,Moon!$D:$D,0)),"",INDEX(Moon!$E:$E,MATCH(G7,Moon!$D:$D,0)))</f>
        <v/>
      </c>
      <c r="H12" s="154"/>
      <c r="I12" s="153" t="str">
        <f>IF(ISERROR(MATCH(I7,Moon!$D:$D,0)),"",INDEX(Moon!$E:$E,MATCH(I7,Moon!$D:$D,0)))</f>
        <v/>
      </c>
      <c r="J12" s="154"/>
      <c r="K12" s="153" t="str">
        <f>IF(ISERROR(MATCH(K7,Moon!$D:$D,0)),"",INDEX(Moon!$E:$E,MATCH(K7,Moon!$D:$D,0)))</f>
        <v/>
      </c>
      <c r="L12" s="154"/>
      <c r="M12" s="153" t="str">
        <f>IF(ISERROR(MATCH(M7,Moon!$D:$D,0)),"",INDEX(Moon!$E:$E,MATCH(M7,Moon!$D:$D,0)))</f>
        <v/>
      </c>
      <c r="N12" s="154"/>
    </row>
    <row r="13" spans="1:14" s="51" customFormat="1" ht="15.75" customHeight="1" x14ac:dyDescent="0.2">
      <c r="A13" s="20">
        <f>IF(M7="","",IF(MONTH(M7+1)&lt;&gt;MONTH(M7),"",M7+1))</f>
        <v>44654</v>
      </c>
      <c r="B13" s="101" t="str">
        <f>IF(ISERROR(MATCH(A13,Events!$G:$G,0)),"",INDEX(Events!$A:$A,MATCH(A13,Events!$G:$G,0)))</f>
        <v>Ramadan begins</v>
      </c>
      <c r="C13" s="20">
        <f>IF(A13="","",IF(MONTH(A13+1)&lt;&gt;MONTH(A13),"",A13+1))</f>
        <v>44655</v>
      </c>
      <c r="D13" s="101" t="str">
        <f>IF(ISERROR(MATCH(C13,Events!$G:$G,0)),"",INDEX(Events!$A:$A,MATCH(C13,Events!$G:$G,0)))</f>
        <v/>
      </c>
      <c r="E13" s="20">
        <f>IF(C13="","",IF(MONTH(C13+1)&lt;&gt;MONTH(C13),"",C13+1))</f>
        <v>44656</v>
      </c>
      <c r="F13" s="101" t="str">
        <f>IF(ISERROR(MATCH(E13,Events!$G:$G,0)),"",INDEX(Events!$A:$A,MATCH(E13,Events!$G:$G,0)))</f>
        <v/>
      </c>
      <c r="G13" s="20">
        <f>IF(E13="","",IF(MONTH(E13+1)&lt;&gt;MONTH(E13),"",E13+1))</f>
        <v>44657</v>
      </c>
      <c r="H13" s="101" t="str">
        <f>IF(ISERROR(MATCH(G13,Events!$G:$G,0)),"",INDEX(Events!$A:$A,MATCH(G13,Events!$G:$G,0)))</f>
        <v/>
      </c>
      <c r="I13" s="20">
        <f>IF(G13="","",IF(MONTH(G13+1)&lt;&gt;MONTH(G13),"",G13+1))</f>
        <v>44658</v>
      </c>
      <c r="J13" s="101" t="str">
        <f>IF(ISERROR(MATCH(I13,Events!$G:$G,0)),"",INDEX(Events!$A:$A,MATCH(I13,Events!$G:$G,0)))</f>
        <v/>
      </c>
      <c r="K13" s="20">
        <f>IF(I13="","",IF(MONTH(I13+1)&lt;&gt;MONTH(I13),"",I13+1))</f>
        <v>44659</v>
      </c>
      <c r="L13" s="101" t="str">
        <f>IF(ISERROR(MATCH(K13,Events!$G:$G,0)),"",INDEX(Events!$A:$A,MATCH(K13,Events!$G:$G,0)))</f>
        <v/>
      </c>
      <c r="M13" s="20">
        <f>IF(K13="","",IF(MONTH(K13+1)&lt;&gt;MONTH(K13),"",K13+1))</f>
        <v>44660</v>
      </c>
      <c r="N13" s="101" t="str">
        <f>IF(ISERROR(MATCH(M13,Events!$G:$G,0)),"",INDEX(Events!$A:$A,MATCH(M13,Events!$G:$G,0)))</f>
        <v/>
      </c>
    </row>
    <row r="14" spans="1:14" s="51" customFormat="1" ht="13.5" customHeight="1" x14ac:dyDescent="0.2">
      <c r="A14" s="150" t="str">
        <f ca="1">IF(ISERROR(MATCH(A13,Events!$H:$H,0)),"",INDEX(Events!$A:$A,MATCH(A13,Events!$H:$H,0)))</f>
        <v/>
      </c>
      <c r="B14" s="151" t="str">
        <f ca="1">IFERROR(INDEX(Events!#REF!,MATCH(A14,Events!A:A,0)),"")</f>
        <v/>
      </c>
      <c r="C14" s="150" t="str">
        <f ca="1">IF(ISERROR(MATCH(C13,Events!$H:$H,0)),"",INDEX(Events!$A:$A,MATCH(C13,Events!$H:$H,0)))</f>
        <v/>
      </c>
      <c r="D14" s="151" t="str">
        <f ca="1">IFERROR(INDEX(Events!#REF!,MATCH(C14,Events!C:C,0)),"")</f>
        <v/>
      </c>
      <c r="E14" s="150" t="str">
        <f ca="1">IF(ISERROR(MATCH(E13,Events!$H:$H,0)),"",INDEX(Events!$A:$A,MATCH(E13,Events!$H:$H,0)))</f>
        <v/>
      </c>
      <c r="F14" s="151" t="str">
        <f ca="1">IFERROR(INDEX(Events!#REF!,MATCH(E14,Events!E:E,0)),"")</f>
        <v/>
      </c>
      <c r="G14" s="150" t="str">
        <f ca="1">IF(ISERROR(MATCH(G13,Events!$H:$H,0)),"",INDEX(Events!$A:$A,MATCH(G13,Events!$H:$H,0)))</f>
        <v/>
      </c>
      <c r="H14" s="151" t="str">
        <f ca="1">IFERROR(INDEX(Events!#REF!,MATCH(G14,Events!G:G,0)),"")</f>
        <v/>
      </c>
      <c r="I14" s="150" t="str">
        <f ca="1">IF(ISERROR(MATCH(I13,Events!$H:$H,0)),"",INDEX(Events!$A:$A,MATCH(I13,Events!$H:$H,0)))</f>
        <v/>
      </c>
      <c r="J14" s="151" t="str">
        <f ca="1">IFERROR(INDEX(Events!#REF!,MATCH(I14,Events!I:I,0)),"")</f>
        <v/>
      </c>
      <c r="K14" s="150" t="str">
        <f ca="1">IF(ISERROR(MATCH(K13,Events!$H:$H,0)),"",INDEX(Events!$A:$A,MATCH(K13,Events!$H:$H,0)))</f>
        <v/>
      </c>
      <c r="L14" s="151" t="str">
        <f ca="1">IFERROR(INDEX(Events!#REF!,MATCH(K14,Events!K:K,0)),"")</f>
        <v/>
      </c>
      <c r="M14" s="150" t="str">
        <f ca="1">IF(ISERROR(MATCH(M13,Events!$H:$H,0)),"",INDEX(Events!$A:$A,MATCH(M13,Events!$H:$H,0)))</f>
        <v/>
      </c>
      <c r="N14" s="151" t="str">
        <f ca="1">IFERROR(INDEX(Events!#REF!,MATCH(M14,Events!M:M,0)),"")</f>
        <v/>
      </c>
    </row>
    <row r="15" spans="1:14" s="51" customFormat="1" ht="13.5" customHeight="1" x14ac:dyDescent="0.2">
      <c r="A15" s="150" t="str">
        <f ca="1">IF(ISERROR(MATCH(A13,Events!$I:$I,0)),"",INDEX(Events!$A:$A,MATCH(A13,Events!$I:$I,0)))</f>
        <v/>
      </c>
      <c r="B15" s="151"/>
      <c r="C15" s="150" t="str">
        <f ca="1">IF(ISERROR(MATCH(C13,Events!$I:$I,0)),"",INDEX(Events!$A:$A,MATCH(C13,Events!$I:$I,0)))</f>
        <v/>
      </c>
      <c r="D15" s="151"/>
      <c r="E15" s="150" t="str">
        <f ca="1">IF(ISERROR(MATCH(E13,Events!$I:$I,0)),"",INDEX(Events!$A:$A,MATCH(E13,Events!$I:$I,0)))</f>
        <v/>
      </c>
      <c r="F15" s="151"/>
      <c r="G15" s="150" t="str">
        <f ca="1">IF(ISERROR(MATCH(G13,Events!$I:$I,0)),"",INDEX(Events!$A:$A,MATCH(G13,Events!$I:$I,0)))</f>
        <v/>
      </c>
      <c r="H15" s="151"/>
      <c r="I15" s="150" t="str">
        <f ca="1">IF(ISERROR(MATCH(I13,Events!$I:$I,0)),"",INDEX(Events!$A:$A,MATCH(I13,Events!$I:$I,0)))</f>
        <v/>
      </c>
      <c r="J15" s="151"/>
      <c r="K15" s="150" t="str">
        <f ca="1">IF(ISERROR(MATCH(K13,Events!$I:$I,0)),"",INDEX(Events!$A:$A,MATCH(K13,Events!$I:$I,0)))</f>
        <v/>
      </c>
      <c r="L15" s="151"/>
      <c r="M15" s="150" t="str">
        <f ca="1">IF(ISERROR(MATCH(M13,Events!$I:$I,0)),"",INDEX(Events!$A:$A,MATCH(M13,Events!$I:$I,0)))</f>
        <v/>
      </c>
      <c r="N15" s="151"/>
    </row>
    <row r="16" spans="1:14" s="51" customFormat="1" ht="13.5" customHeight="1" x14ac:dyDescent="0.2">
      <c r="A16" s="150" t="str">
        <f ca="1">IF(ISERROR(MATCH(A13,Events!$J:$J,0)),"",INDEX(Events!$A:$A,MATCH(A13,Events!$J:$J,0)))</f>
        <v/>
      </c>
      <c r="B16" s="151"/>
      <c r="C16" s="150" t="str">
        <f ca="1">IF(ISERROR(MATCH(C13,Events!$J:$J,0)),"",INDEX(Events!$A:$A,MATCH(C13,Events!$J:$J,0)))</f>
        <v/>
      </c>
      <c r="D16" s="151"/>
      <c r="E16" s="150" t="str">
        <f ca="1">IF(ISERROR(MATCH(E13,Events!$J:$J,0)),"",INDEX(Events!$A:$A,MATCH(E13,Events!$J:$J,0)))</f>
        <v/>
      </c>
      <c r="F16" s="151"/>
      <c r="G16" s="150" t="str">
        <f ca="1">IF(ISERROR(MATCH(G13,Events!$J:$J,0)),"",INDEX(Events!$A:$A,MATCH(G13,Events!$J:$J,0)))</f>
        <v/>
      </c>
      <c r="H16" s="151"/>
      <c r="I16" s="150" t="str">
        <f ca="1">IF(ISERROR(MATCH(I13,Events!$J:$J,0)),"",INDEX(Events!$A:$A,MATCH(I13,Events!$J:$J,0)))</f>
        <v/>
      </c>
      <c r="J16" s="151"/>
      <c r="K16" s="150" t="str">
        <f ca="1">IF(ISERROR(MATCH(K13,Events!$J:$J,0)),"",INDEX(Events!$A:$A,MATCH(K13,Events!$J:$J,0)))</f>
        <v/>
      </c>
      <c r="L16" s="151"/>
      <c r="M16" s="150" t="str">
        <f ca="1">IF(ISERROR(MATCH(M13,Events!$J:$J,0)),"",INDEX(Events!$A:$A,MATCH(M13,Events!$J:$J,0)))</f>
        <v/>
      </c>
      <c r="N16" s="151"/>
    </row>
    <row r="17" spans="1:14" s="51" customFormat="1" ht="13.5" customHeight="1" x14ac:dyDescent="0.2">
      <c r="A17" s="150" t="str">
        <f ca="1">IF(ISERROR(MATCH(A13,Events!$K:$K,0)),"",INDEX(Events!$A:$A,MATCH(A13,Events!$K:$K,0)))</f>
        <v/>
      </c>
      <c r="B17" s="151"/>
      <c r="C17" s="150" t="str">
        <f ca="1">IF(ISERROR(MATCH(C13,Events!$K:$K,0)),"",INDEX(Events!$A:$A,MATCH(C13,Events!$K:$K,0)))</f>
        <v/>
      </c>
      <c r="D17" s="151"/>
      <c r="E17" s="150" t="str">
        <f ca="1">IF(ISERROR(MATCH(E13,Events!$K:$K,0)),"",INDEX(Events!$A:$A,MATCH(E13,Events!$K:$K,0)))</f>
        <v/>
      </c>
      <c r="F17" s="151"/>
      <c r="G17" s="150" t="str">
        <f ca="1">IF(ISERROR(MATCH(G13,Events!$K:$K,0)),"",INDEX(Events!$A:$A,MATCH(G13,Events!$K:$K,0)))</f>
        <v/>
      </c>
      <c r="H17" s="151"/>
      <c r="I17" s="150" t="str">
        <f ca="1">IF(ISERROR(MATCH(I13,Events!$K:$K,0)),"",INDEX(Events!$A:$A,MATCH(I13,Events!$K:$K,0)))</f>
        <v/>
      </c>
      <c r="J17" s="151"/>
      <c r="K17" s="150" t="str">
        <f ca="1">IF(ISERROR(MATCH(K13,Events!$K:$K,0)),"",INDEX(Events!$A:$A,MATCH(K13,Events!$K:$K,0)))</f>
        <v/>
      </c>
      <c r="L17" s="151"/>
      <c r="M17" s="150" t="str">
        <f ca="1">IF(ISERROR(MATCH(M13,Events!$K:$K,0)),"",INDEX(Events!$A:$A,MATCH(M13,Events!$K:$K,0)))</f>
        <v/>
      </c>
      <c r="N17" s="151"/>
    </row>
    <row r="18" spans="1:14" s="5" customFormat="1" ht="13.5" customHeight="1" x14ac:dyDescent="0.2">
      <c r="A18" s="153" t="str">
        <f>IF(ISERROR(MATCH(A13,Moon!$D:$D,0)),"",INDEX(Moon!$E:$E,MATCH(A13,Moon!$D:$D,0)))</f>
        <v/>
      </c>
      <c r="B18" s="154"/>
      <c r="C18" s="153" t="str">
        <f>IF(ISERROR(MATCH(C13,Moon!$D:$D,0)),"",INDEX(Moon!$E:$E,MATCH(C13,Moon!$D:$D,0)))</f>
        <v/>
      </c>
      <c r="D18" s="154"/>
      <c r="E18" s="153" t="str">
        <f>IF(ISERROR(MATCH(E13,Moon!$D:$D,0)),"",INDEX(Moon!$E:$E,MATCH(E13,Moon!$D:$D,0)))</f>
        <v/>
      </c>
      <c r="F18" s="154"/>
      <c r="G18" s="153" t="str">
        <f>IF(ISERROR(MATCH(G13,Moon!$D:$D,0)),"",INDEX(Moon!$E:$E,MATCH(G13,Moon!$D:$D,0)))</f>
        <v/>
      </c>
      <c r="H18" s="154"/>
      <c r="I18" s="153" t="str">
        <f>IF(ISERROR(MATCH(I13,Moon!$D:$D,0)),"",INDEX(Moon!$E:$E,MATCH(I13,Moon!$D:$D,0)))</f>
        <v/>
      </c>
      <c r="J18" s="154"/>
      <c r="K18" s="153" t="str">
        <f>IF(ISERROR(MATCH(K13,Moon!$D:$D,0)),"",INDEX(Moon!$E:$E,MATCH(K13,Moon!$D:$D,0)))</f>
        <v>🌓 11:48pm</v>
      </c>
      <c r="L18" s="154"/>
      <c r="M18" s="153" t="str">
        <f>IF(ISERROR(MATCH(M13,Moon!$D:$D,0)),"",INDEX(Moon!$E:$E,MATCH(M13,Moon!$D:$D,0)))</f>
        <v/>
      </c>
      <c r="N18" s="154"/>
    </row>
    <row r="19" spans="1:14" s="51" customFormat="1" ht="15.75" customHeight="1" x14ac:dyDescent="0.2">
      <c r="A19" s="20">
        <f>IF(M13="","",IF(MONTH(M13+1)&lt;&gt;MONTH(M13),"",M13+1))</f>
        <v>44661</v>
      </c>
      <c r="B19" s="101" t="str">
        <f>IF(ISERROR(MATCH(A19,Events!$G:$G,0)),"",INDEX(Events!$A:$A,MATCH(A19,Events!$G:$G,0)))</f>
        <v/>
      </c>
      <c r="C19" s="20">
        <f>IF(A19="","",IF(MONTH(A19+1)&lt;&gt;MONTH(A19),"",A19+1))</f>
        <v>44662</v>
      </c>
      <c r="D19" s="101" t="str">
        <f>IF(ISERROR(MATCH(C19,Events!$G:$G,0)),"",INDEX(Events!$A:$A,MATCH(C19,Events!$G:$G,0)))</f>
        <v/>
      </c>
      <c r="E19" s="20">
        <f>IF(C19="","",IF(MONTH(C19+1)&lt;&gt;MONTH(C19),"",C19+1))</f>
        <v>44663</v>
      </c>
      <c r="F19" s="101" t="str">
        <f>IF(ISERROR(MATCH(E19,Events!$G:$G,0)),"",INDEX(Events!$A:$A,MATCH(E19,Events!$G:$G,0)))</f>
        <v/>
      </c>
      <c r="G19" s="20">
        <f>IF(E19="","",IF(MONTH(E19+1)&lt;&gt;MONTH(E19),"",E19+1))</f>
        <v>44664</v>
      </c>
      <c r="H19" s="101" t="str">
        <f>IF(ISERROR(MATCH(G19,Events!$G:$G,0)),"",INDEX(Events!$A:$A,MATCH(G19,Events!$G:$G,0)))</f>
        <v/>
      </c>
      <c r="I19" s="20">
        <f>IF(G19="","",IF(MONTH(G19+1)&lt;&gt;MONTH(G19),"",G19+1))</f>
        <v>44665</v>
      </c>
      <c r="J19" s="101" t="str">
        <f>IF(ISERROR(MATCH(I19,Events!$G:$G,0)),"",INDEX(Events!$A:$A,MATCH(I19,Events!$G:$G,0)))</f>
        <v/>
      </c>
      <c r="K19" s="20">
        <f>IF(I19="","",IF(MONTH(I19+1)&lt;&gt;MONTH(I19),"",I19+1))</f>
        <v>44666</v>
      </c>
      <c r="L19" s="101" t="str">
        <f>IF(ISERROR(MATCH(K19,Events!$G:$G,0)),"",INDEX(Events!$A:$A,MATCH(K19,Events!$G:$G,0)))</f>
        <v>Good Friday</v>
      </c>
      <c r="M19" s="20">
        <f>IF(K19="","",IF(MONTH(K19+1)&lt;&gt;MONTH(K19),"",K19+1))</f>
        <v>44667</v>
      </c>
      <c r="N19" s="101" t="str">
        <f>IF(ISERROR(MATCH(M19,Events!$G:$G,0)),"",INDEX(Events!$A:$A,MATCH(M19,Events!$G:$G,0)))</f>
        <v>Passover</v>
      </c>
    </row>
    <row r="20" spans="1:14" s="51" customFormat="1" ht="13.5" customHeight="1" x14ac:dyDescent="0.2">
      <c r="A20" s="150" t="str">
        <f ca="1">IF(ISERROR(MATCH(A19,Events!$H:$H,0)),"",INDEX(Events!$A:$A,MATCH(A19,Events!$H:$H,0)))</f>
        <v/>
      </c>
      <c r="B20" s="151" t="str">
        <f ca="1">IFERROR(INDEX(Events!#REF!,MATCH(A20,Events!A:A,0)),"")</f>
        <v/>
      </c>
      <c r="C20" s="150" t="str">
        <f ca="1">IF(ISERROR(MATCH(C19,Events!$H:$H,0)),"",INDEX(Events!$A:$A,MATCH(C19,Events!$H:$H,0)))</f>
        <v/>
      </c>
      <c r="D20" s="151" t="str">
        <f ca="1">IFERROR(INDEX(Events!#REF!,MATCH(C20,Events!C:C,0)),"")</f>
        <v/>
      </c>
      <c r="E20" s="150" t="str">
        <f ca="1">IF(ISERROR(MATCH(E19,Events!$H:$H,0)),"",INDEX(Events!$A:$A,MATCH(E19,Events!$H:$H,0)))</f>
        <v/>
      </c>
      <c r="F20" s="151" t="str">
        <f ca="1">IFERROR(INDEX(Events!#REF!,MATCH(E20,Events!E:E,0)),"")</f>
        <v/>
      </c>
      <c r="G20" s="150" t="str">
        <f ca="1">IF(ISERROR(MATCH(G19,Events!$H:$H,0)),"",INDEX(Events!$A:$A,MATCH(G19,Events!$H:$H,0)))</f>
        <v/>
      </c>
      <c r="H20" s="151" t="str">
        <f ca="1">IFERROR(INDEX(Events!#REF!,MATCH(G20,Events!G:G,0)),"")</f>
        <v/>
      </c>
      <c r="I20" s="150" t="str">
        <f ca="1">IF(ISERROR(MATCH(I19,Events!$H:$H,0)),"",INDEX(Events!$A:$A,MATCH(I19,Events!$H:$H,0)))</f>
        <v/>
      </c>
      <c r="J20" s="151" t="str">
        <f ca="1">IFERROR(INDEX(Events!#REF!,MATCH(I20,Events!I:I,0)),"")</f>
        <v/>
      </c>
      <c r="K20" s="150" t="str">
        <f ca="1">IF(ISERROR(MATCH(K19,Events!$H:$H,0)),"",INDEX(Events!$A:$A,MATCH(K19,Events!$H:$H,0)))</f>
        <v/>
      </c>
      <c r="L20" s="151" t="str">
        <f ca="1">IFERROR(INDEX(Events!#REF!,MATCH(K20,Events!K:K,0)),"")</f>
        <v/>
      </c>
      <c r="M20" s="150" t="str">
        <f ca="1">IF(ISERROR(MATCH(M19,Events!$H:$H,0)),"",INDEX(Events!$A:$A,MATCH(M19,Events!$H:$H,0)))</f>
        <v/>
      </c>
      <c r="N20" s="151" t="str">
        <f ca="1">IFERROR(INDEX(Events!#REF!,MATCH(M20,Events!M:M,0)),"")</f>
        <v/>
      </c>
    </row>
    <row r="21" spans="1:14" s="51" customFormat="1" ht="13.5" customHeight="1" x14ac:dyDescent="0.2">
      <c r="A21" s="150" t="str">
        <f ca="1">IF(ISERROR(MATCH(A19,Events!$I:$I,0)),"",INDEX(Events!$A:$A,MATCH(A19,Events!$I:$I,0)))</f>
        <v/>
      </c>
      <c r="B21" s="151"/>
      <c r="C21" s="150" t="str">
        <f ca="1">IF(ISERROR(MATCH(C19,Events!$I:$I,0)),"",INDEX(Events!$A:$A,MATCH(C19,Events!$I:$I,0)))</f>
        <v/>
      </c>
      <c r="D21" s="151"/>
      <c r="E21" s="150" t="str">
        <f ca="1">IF(ISERROR(MATCH(E19,Events!$I:$I,0)),"",INDEX(Events!$A:$A,MATCH(E19,Events!$I:$I,0)))</f>
        <v/>
      </c>
      <c r="F21" s="151"/>
      <c r="G21" s="150" t="str">
        <f ca="1">IF(ISERROR(MATCH(G19,Events!$I:$I,0)),"",INDEX(Events!$A:$A,MATCH(G19,Events!$I:$I,0)))</f>
        <v/>
      </c>
      <c r="H21" s="151"/>
      <c r="I21" s="150" t="str">
        <f ca="1">IF(ISERROR(MATCH(I19,Events!$I:$I,0)),"",INDEX(Events!$A:$A,MATCH(I19,Events!$I:$I,0)))</f>
        <v/>
      </c>
      <c r="J21" s="151"/>
      <c r="K21" s="150" t="str">
        <f ca="1">IF(ISERROR(MATCH(K19,Events!$I:$I,0)),"",INDEX(Events!$A:$A,MATCH(K19,Events!$I:$I,0)))</f>
        <v/>
      </c>
      <c r="L21" s="151"/>
      <c r="M21" s="150" t="str">
        <f ca="1">IF(ISERROR(MATCH(M19,Events!$I:$I,0)),"",INDEX(Events!$A:$A,MATCH(M19,Events!$I:$I,0)))</f>
        <v/>
      </c>
      <c r="N21" s="151"/>
    </row>
    <row r="22" spans="1:14" s="51" customFormat="1" ht="13.5" customHeight="1" x14ac:dyDescent="0.2">
      <c r="A22" s="150" t="str">
        <f ca="1">IF(ISERROR(MATCH(A19,Events!$J:$J,0)),"",INDEX(Events!$A:$A,MATCH(A19,Events!$J:$J,0)))</f>
        <v/>
      </c>
      <c r="B22" s="151"/>
      <c r="C22" s="150" t="str">
        <f ca="1">IF(ISERROR(MATCH(C19,Events!$J:$J,0)),"",INDEX(Events!$A:$A,MATCH(C19,Events!$J:$J,0)))</f>
        <v/>
      </c>
      <c r="D22" s="151"/>
      <c r="E22" s="150" t="str">
        <f ca="1">IF(ISERROR(MATCH(E19,Events!$J:$J,0)),"",INDEX(Events!$A:$A,MATCH(E19,Events!$J:$J,0)))</f>
        <v/>
      </c>
      <c r="F22" s="151"/>
      <c r="G22" s="150" t="str">
        <f ca="1">IF(ISERROR(MATCH(G19,Events!$J:$J,0)),"",INDEX(Events!$A:$A,MATCH(G19,Events!$J:$J,0)))</f>
        <v/>
      </c>
      <c r="H22" s="151"/>
      <c r="I22" s="150" t="str">
        <f ca="1">IF(ISERROR(MATCH(I19,Events!$J:$J,0)),"",INDEX(Events!$A:$A,MATCH(I19,Events!$J:$J,0)))</f>
        <v/>
      </c>
      <c r="J22" s="151"/>
      <c r="K22" s="150" t="str">
        <f ca="1">IF(ISERROR(MATCH(K19,Events!$J:$J,0)),"",INDEX(Events!$A:$A,MATCH(K19,Events!$J:$J,0)))</f>
        <v/>
      </c>
      <c r="L22" s="151"/>
      <c r="M22" s="150" t="str">
        <f ca="1">IF(ISERROR(MATCH(M19,Events!$J:$J,0)),"",INDEX(Events!$A:$A,MATCH(M19,Events!$J:$J,0)))</f>
        <v/>
      </c>
      <c r="N22" s="151"/>
    </row>
    <row r="23" spans="1:14" s="51" customFormat="1" ht="13.5" customHeight="1" x14ac:dyDescent="0.2">
      <c r="A23" s="150" t="str">
        <f ca="1">IF(ISERROR(MATCH(A19,Events!$K:$K,0)),"",INDEX(Events!$A:$A,MATCH(A19,Events!$K:$K,0)))</f>
        <v/>
      </c>
      <c r="B23" s="151"/>
      <c r="C23" s="150" t="str">
        <f ca="1">IF(ISERROR(MATCH(C19,Events!$K:$K,0)),"",INDEX(Events!$A:$A,MATCH(C19,Events!$K:$K,0)))</f>
        <v/>
      </c>
      <c r="D23" s="151"/>
      <c r="E23" s="150" t="str">
        <f ca="1">IF(ISERROR(MATCH(E19,Events!$K:$K,0)),"",INDEX(Events!$A:$A,MATCH(E19,Events!$K:$K,0)))</f>
        <v/>
      </c>
      <c r="F23" s="151"/>
      <c r="G23" s="150" t="str">
        <f ca="1">IF(ISERROR(MATCH(G19,Events!$K:$K,0)),"",INDEX(Events!$A:$A,MATCH(G19,Events!$K:$K,0)))</f>
        <v/>
      </c>
      <c r="H23" s="151"/>
      <c r="I23" s="150" t="str">
        <f ca="1">IF(ISERROR(MATCH(I19,Events!$K:$K,0)),"",INDEX(Events!$A:$A,MATCH(I19,Events!$K:$K,0)))</f>
        <v/>
      </c>
      <c r="J23" s="151"/>
      <c r="K23" s="150" t="str">
        <f ca="1">IF(ISERROR(MATCH(K19,Events!$K:$K,0)),"",INDEX(Events!$A:$A,MATCH(K19,Events!$K:$K,0)))</f>
        <v/>
      </c>
      <c r="L23" s="151"/>
      <c r="M23" s="150" t="str">
        <f ca="1">IF(ISERROR(MATCH(M19,Events!$K:$K,0)),"",INDEX(Events!$A:$A,MATCH(M19,Events!$K:$K,0)))</f>
        <v/>
      </c>
      <c r="N23" s="151"/>
    </row>
    <row r="24" spans="1:14" s="5" customFormat="1" ht="13.5" customHeight="1" x14ac:dyDescent="0.2">
      <c r="A24" s="153" t="str">
        <f>IF(ISERROR(MATCH(A19,Moon!$D:$D,0)),"",INDEX(Moon!$E:$E,MATCH(A19,Moon!$D:$D,0)))</f>
        <v/>
      </c>
      <c r="B24" s="154"/>
      <c r="C24" s="153" t="str">
        <f>IF(ISERROR(MATCH(C19,Moon!$D:$D,0)),"",INDEX(Moon!$E:$E,MATCH(C19,Moon!$D:$D,0)))</f>
        <v/>
      </c>
      <c r="D24" s="154"/>
      <c r="E24" s="153" t="str">
        <f>IF(ISERROR(MATCH(E19,Moon!$D:$D,0)),"",INDEX(Moon!$E:$E,MATCH(E19,Moon!$D:$D,0)))</f>
        <v/>
      </c>
      <c r="F24" s="154"/>
      <c r="G24" s="153" t="str">
        <f>IF(ISERROR(MATCH(G19,Moon!$D:$D,0)),"",INDEX(Moon!$E:$E,MATCH(G19,Moon!$D:$D,0)))</f>
        <v/>
      </c>
      <c r="H24" s="154"/>
      <c r="I24" s="153" t="str">
        <f>IF(ISERROR(MATCH(I19,Moon!$D:$D,0)),"",INDEX(Moon!$E:$E,MATCH(I19,Moon!$D:$D,0)))</f>
        <v/>
      </c>
      <c r="J24" s="154"/>
      <c r="K24" s="153" t="str">
        <f>IF(ISERROR(MATCH(K19,Moon!$D:$D,0)),"",INDEX(Moon!$E:$E,MATCH(K19,Moon!$D:$D,0)))</f>
        <v/>
      </c>
      <c r="L24" s="154"/>
      <c r="M24" s="153" t="str">
        <f>IF(ISERROR(MATCH(M19,Moon!$D:$D,0)),"",INDEX(Moon!$E:$E,MATCH(M19,Moon!$D:$D,0)))</f>
        <v>Full 🌕 11:55am</v>
      </c>
      <c r="N24" s="154"/>
    </row>
    <row r="25" spans="1:14" s="51" customFormat="1" ht="15.75" customHeight="1" x14ac:dyDescent="0.2">
      <c r="A25" s="20">
        <f>IF(M19="","",IF(MONTH(M19+1)&lt;&gt;MONTH(M19),"",M19+1))</f>
        <v>44668</v>
      </c>
      <c r="B25" s="101" t="str">
        <f>IF(ISERROR(MATCH(A25,Events!$G:$G,0)),"",INDEX(Events!$A:$A,MATCH(A25,Events!$G:$G,0)))</f>
        <v>Easter</v>
      </c>
      <c r="C25" s="20">
        <f>IF(A25="","",IF(MONTH(A25+1)&lt;&gt;MONTH(A25),"",A25+1))</f>
        <v>44669</v>
      </c>
      <c r="D25" s="101" t="str">
        <f>IF(ISERROR(MATCH(C25,Events!$G:$G,0)),"",INDEX(Events!$A:$A,MATCH(C25,Events!$G:$G,0)))</f>
        <v>Taxes Due</v>
      </c>
      <c r="E25" s="20">
        <f>IF(C25="","",IF(MONTH(C25+1)&lt;&gt;MONTH(C25),"",C25+1))</f>
        <v>44670</v>
      </c>
      <c r="F25" s="101" t="str">
        <f>IF(ISERROR(MATCH(E25,Events!$G:$G,0)),"",INDEX(Events!$A:$A,MATCH(E25,Events!$G:$G,0)))</f>
        <v/>
      </c>
      <c r="G25" s="20">
        <f>IF(E25="","",IF(MONTH(E25+1)&lt;&gt;MONTH(E25),"",E25+1))</f>
        <v>44671</v>
      </c>
      <c r="H25" s="101" t="str">
        <f>IF(ISERROR(MATCH(G25,Events!$G:$G,0)),"",INDEX(Events!$A:$A,MATCH(G25,Events!$G:$G,0)))</f>
        <v/>
      </c>
      <c r="I25" s="20">
        <f>IF(G25="","",IF(MONTH(G25+1)&lt;&gt;MONTH(G25),"",G25+1))</f>
        <v>44672</v>
      </c>
      <c r="J25" s="101" t="str">
        <f>IF(ISERROR(MATCH(I25,Events!$G:$G,0)),"",INDEX(Events!$A:$A,MATCH(I25,Events!$G:$G,0)))</f>
        <v/>
      </c>
      <c r="K25" s="20">
        <f>IF(I25="","",IF(MONTH(I25+1)&lt;&gt;MONTH(I25),"",I25+1))</f>
        <v>44673</v>
      </c>
      <c r="L25" s="101" t="str">
        <f>IF(ISERROR(MATCH(K25,Events!$G:$G,0)),"",INDEX(Events!$A:$A,MATCH(K25,Events!$G:$G,0)))</f>
        <v>Earth Day</v>
      </c>
      <c r="M25" s="20">
        <f>IF(K25="","",IF(MONTH(K25+1)&lt;&gt;MONTH(K25),"",K25+1))</f>
        <v>44674</v>
      </c>
      <c r="N25" s="101" t="str">
        <f>IF(ISERROR(MATCH(M25,Events!$G:$G,0)),"",INDEX(Events!$A:$A,MATCH(M25,Events!$G:$G,0)))</f>
        <v/>
      </c>
    </row>
    <row r="26" spans="1:14" s="51" customFormat="1" ht="13.5" customHeight="1" x14ac:dyDescent="0.2">
      <c r="A26" s="150" t="str">
        <f ca="1">IF(ISERROR(MATCH(A25,Events!$H:$H,0)),"",INDEX(Events!$A:$A,MATCH(A25,Events!$H:$H,0)))</f>
        <v/>
      </c>
      <c r="B26" s="151" t="str">
        <f ca="1">IFERROR(INDEX(Events!#REF!,MATCH(A26,Events!A:A,0)),"")</f>
        <v/>
      </c>
      <c r="C26" s="150" t="str">
        <f ca="1">IF(ISERROR(MATCH(C25,Events!$H:$H,0)),"",INDEX(Events!$A:$A,MATCH(C25,Events!$H:$H,0)))</f>
        <v>Easter Monday (UK)</v>
      </c>
      <c r="D26" s="151" t="str">
        <f ca="1">IFERROR(INDEX(Events!#REF!,MATCH(C26,Events!C:C,0)),"")</f>
        <v/>
      </c>
      <c r="E26" s="150" t="str">
        <f ca="1">IF(ISERROR(MATCH(E25,Events!$H:$H,0)),"",INDEX(Events!$A:$A,MATCH(E25,Events!$H:$H,0)))</f>
        <v/>
      </c>
      <c r="F26" s="151" t="str">
        <f ca="1">IFERROR(INDEX(Events!#REF!,MATCH(E26,Events!E:E,0)),"")</f>
        <v/>
      </c>
      <c r="G26" s="150" t="str">
        <f ca="1">IF(ISERROR(MATCH(G25,Events!$H:$H,0)),"",INDEX(Events!$A:$A,MATCH(G25,Events!$H:$H,0)))</f>
        <v/>
      </c>
      <c r="H26" s="151" t="str">
        <f ca="1">IFERROR(INDEX(Events!#REF!,MATCH(G26,Events!G:G,0)),"")</f>
        <v/>
      </c>
      <c r="I26" s="150" t="str">
        <f ca="1">IF(ISERROR(MATCH(I25,Events!$H:$H,0)),"",INDEX(Events!$A:$A,MATCH(I25,Events!$H:$H,0)))</f>
        <v/>
      </c>
      <c r="J26" s="151" t="str">
        <f ca="1">IFERROR(INDEX(Events!#REF!,MATCH(I26,Events!I:I,0)),"")</f>
        <v/>
      </c>
      <c r="K26" s="150" t="str">
        <f ca="1">IF(ISERROR(MATCH(K25,Events!$H:$H,0)),"",INDEX(Events!$A:$A,MATCH(K25,Events!$H:$H,0)))</f>
        <v/>
      </c>
      <c r="L26" s="151" t="str">
        <f ca="1">IFERROR(INDEX(Events!#REF!,MATCH(K26,Events!K:K,0)),"")</f>
        <v/>
      </c>
      <c r="M26" s="150" t="str">
        <f ca="1">IF(ISERROR(MATCH(M25,Events!$H:$H,0)),"",INDEX(Events!$A:$A,MATCH(M25,Events!$H:$H,0)))</f>
        <v/>
      </c>
      <c r="N26" s="151" t="str">
        <f ca="1">IFERROR(INDEX(Events!#REF!,MATCH(M26,Events!M:M,0)),"")</f>
        <v/>
      </c>
    </row>
    <row r="27" spans="1:14" s="51" customFormat="1" ht="13.5" customHeight="1" x14ac:dyDescent="0.2">
      <c r="A27" s="150" t="str">
        <f ca="1">IF(ISERROR(MATCH(A25,Events!$I:$I,0)),"",INDEX(Events!$A:$A,MATCH(A25,Events!$I:$I,0)))</f>
        <v/>
      </c>
      <c r="B27" s="151"/>
      <c r="C27" s="150" t="str">
        <f ca="1">IF(ISERROR(MATCH(C25,Events!$I:$I,0)),"",INDEX(Events!$A:$A,MATCH(C25,Events!$I:$I,0)))</f>
        <v/>
      </c>
      <c r="D27" s="151"/>
      <c r="E27" s="150" t="str">
        <f ca="1">IF(ISERROR(MATCH(E25,Events!$I:$I,0)),"",INDEX(Events!$A:$A,MATCH(E25,Events!$I:$I,0)))</f>
        <v/>
      </c>
      <c r="F27" s="151"/>
      <c r="G27" s="150" t="str">
        <f ca="1">IF(ISERROR(MATCH(G25,Events!$I:$I,0)),"",INDEX(Events!$A:$A,MATCH(G25,Events!$I:$I,0)))</f>
        <v/>
      </c>
      <c r="H27" s="151"/>
      <c r="I27" s="150" t="str">
        <f ca="1">IF(ISERROR(MATCH(I25,Events!$I:$I,0)),"",INDEX(Events!$A:$A,MATCH(I25,Events!$I:$I,0)))</f>
        <v/>
      </c>
      <c r="J27" s="151"/>
      <c r="K27" s="150" t="str">
        <f ca="1">IF(ISERROR(MATCH(K25,Events!$I:$I,0)),"",INDEX(Events!$A:$A,MATCH(K25,Events!$I:$I,0)))</f>
        <v/>
      </c>
      <c r="L27" s="151"/>
      <c r="M27" s="150" t="str">
        <f ca="1">IF(ISERROR(MATCH(M25,Events!$I:$I,0)),"",INDEX(Events!$A:$A,MATCH(M25,Events!$I:$I,0)))</f>
        <v/>
      </c>
      <c r="N27" s="151"/>
    </row>
    <row r="28" spans="1:14" s="51" customFormat="1" ht="13.5" customHeight="1" x14ac:dyDescent="0.2">
      <c r="A28" s="150" t="str">
        <f ca="1">IF(ISERROR(MATCH(A25,Events!$J:$J,0)),"",INDEX(Events!$A:$A,MATCH(A25,Events!$J:$J,0)))</f>
        <v/>
      </c>
      <c r="B28" s="151"/>
      <c r="C28" s="150" t="str">
        <f ca="1">IF(ISERROR(MATCH(C25,Events!$J:$J,0)),"",INDEX(Events!$A:$A,MATCH(C25,Events!$J:$J,0)))</f>
        <v/>
      </c>
      <c r="D28" s="151"/>
      <c r="E28" s="150" t="str">
        <f ca="1">IF(ISERROR(MATCH(E25,Events!$J:$J,0)),"",INDEX(Events!$A:$A,MATCH(E25,Events!$J:$J,0)))</f>
        <v/>
      </c>
      <c r="F28" s="151"/>
      <c r="G28" s="150" t="str">
        <f ca="1">IF(ISERROR(MATCH(G25,Events!$J:$J,0)),"",INDEX(Events!$A:$A,MATCH(G25,Events!$J:$J,0)))</f>
        <v/>
      </c>
      <c r="H28" s="151"/>
      <c r="I28" s="150" t="str">
        <f ca="1">IF(ISERROR(MATCH(I25,Events!$J:$J,0)),"",INDEX(Events!$A:$A,MATCH(I25,Events!$J:$J,0)))</f>
        <v/>
      </c>
      <c r="J28" s="151"/>
      <c r="K28" s="150" t="str">
        <f ca="1">IF(ISERROR(MATCH(K25,Events!$J:$J,0)),"",INDEX(Events!$A:$A,MATCH(K25,Events!$J:$J,0)))</f>
        <v/>
      </c>
      <c r="L28" s="151"/>
      <c r="M28" s="150" t="str">
        <f ca="1">IF(ISERROR(MATCH(M25,Events!$J:$J,0)),"",INDEX(Events!$A:$A,MATCH(M25,Events!$J:$J,0)))</f>
        <v/>
      </c>
      <c r="N28" s="151"/>
    </row>
    <row r="29" spans="1:14" s="51" customFormat="1" ht="13.5" customHeight="1" x14ac:dyDescent="0.2">
      <c r="A29" s="150" t="str">
        <f ca="1">IF(ISERROR(MATCH(A25,Events!$K:$K,0)),"",INDEX(Events!$A:$A,MATCH(A25,Events!$K:$K,0)))</f>
        <v/>
      </c>
      <c r="B29" s="151"/>
      <c r="C29" s="150" t="str">
        <f ca="1">IF(ISERROR(MATCH(C25,Events!$K:$K,0)),"",INDEX(Events!$A:$A,MATCH(C25,Events!$K:$K,0)))</f>
        <v/>
      </c>
      <c r="D29" s="151"/>
      <c r="E29" s="150" t="str">
        <f ca="1">IF(ISERROR(MATCH(E25,Events!$K:$K,0)),"",INDEX(Events!$A:$A,MATCH(E25,Events!$K:$K,0)))</f>
        <v/>
      </c>
      <c r="F29" s="151"/>
      <c r="G29" s="150" t="str">
        <f ca="1">IF(ISERROR(MATCH(G25,Events!$K:$K,0)),"",INDEX(Events!$A:$A,MATCH(G25,Events!$K:$K,0)))</f>
        <v/>
      </c>
      <c r="H29" s="151"/>
      <c r="I29" s="150" t="str">
        <f ca="1">IF(ISERROR(MATCH(I25,Events!$K:$K,0)),"",INDEX(Events!$A:$A,MATCH(I25,Events!$K:$K,0)))</f>
        <v/>
      </c>
      <c r="J29" s="151"/>
      <c r="K29" s="150" t="str">
        <f ca="1">IF(ISERROR(MATCH(K25,Events!$K:$K,0)),"",INDEX(Events!$A:$A,MATCH(K25,Events!$K:$K,0)))</f>
        <v/>
      </c>
      <c r="L29" s="151"/>
      <c r="M29" s="150" t="str">
        <f ca="1">IF(ISERROR(MATCH(M25,Events!$K:$K,0)),"",INDEX(Events!$A:$A,MATCH(M25,Events!$K:$K,0)))</f>
        <v/>
      </c>
      <c r="N29" s="151"/>
    </row>
    <row r="30" spans="1:14" s="5" customFormat="1" ht="13.5" customHeight="1" x14ac:dyDescent="0.2">
      <c r="A30" s="153" t="str">
        <f>IF(ISERROR(MATCH(A25,Moon!$D:$D,0)),"",INDEX(Moon!$E:$E,MATCH(A25,Moon!$D:$D,0)))</f>
        <v/>
      </c>
      <c r="B30" s="154"/>
      <c r="C30" s="153" t="str">
        <f>IF(ISERROR(MATCH(C25,Moon!$D:$D,0)),"",INDEX(Moon!$E:$E,MATCH(C25,Moon!$D:$D,0)))</f>
        <v/>
      </c>
      <c r="D30" s="154"/>
      <c r="E30" s="153" t="str">
        <f>IF(ISERROR(MATCH(E25,Moon!$D:$D,0)),"",INDEX(Moon!$E:$E,MATCH(E25,Moon!$D:$D,0)))</f>
        <v/>
      </c>
      <c r="F30" s="154"/>
      <c r="G30" s="153" t="str">
        <f>IF(ISERROR(MATCH(G25,Moon!$D:$D,0)),"",INDEX(Moon!$E:$E,MATCH(G25,Moon!$D:$D,0)))</f>
        <v/>
      </c>
      <c r="H30" s="154"/>
      <c r="I30" s="153" t="str">
        <f>IF(ISERROR(MATCH(I25,Moon!$D:$D,0)),"",INDEX(Moon!$E:$E,MATCH(I25,Moon!$D:$D,0)))</f>
        <v/>
      </c>
      <c r="J30" s="154"/>
      <c r="K30" s="153" t="str">
        <f>IF(ISERROR(MATCH(K25,Moon!$D:$D,0)),"",INDEX(Moon!$E:$E,MATCH(K25,Moon!$D:$D,0)))</f>
        <v/>
      </c>
      <c r="L30" s="154"/>
      <c r="M30" s="153" t="str">
        <f>IF(ISERROR(MATCH(M25,Moon!$D:$D,0)),"",INDEX(Moon!$E:$E,MATCH(M25,Moon!$D:$D,0)))</f>
        <v>🌗 4:56am</v>
      </c>
      <c r="N30" s="154"/>
    </row>
    <row r="31" spans="1:14" s="51" customFormat="1" ht="15.75" x14ac:dyDescent="0.2">
      <c r="A31" s="20">
        <f>IF(M25="","",IF(MONTH(M25+1)&lt;&gt;MONTH(M25),"",M25+1))</f>
        <v>44675</v>
      </c>
      <c r="B31" s="101" t="str">
        <f>IF(ISERROR(MATCH(A31,Events!$G:$G,0)),"",INDEX(Events!$A:$A,MATCH(A31,Events!$G:$G,0)))</f>
        <v/>
      </c>
      <c r="C31" s="20">
        <f>IF(A31="","",IF(MONTH(A31+1)&lt;&gt;MONTH(A31),"",A31+1))</f>
        <v>44676</v>
      </c>
      <c r="D31" s="101" t="str">
        <f>IF(ISERROR(MATCH(C31,Events!$G:$G,0)),"",INDEX(Events!$A:$A,MATCH(C31,Events!$G:$G,0)))</f>
        <v/>
      </c>
      <c r="E31" s="20">
        <f>IF(C31="","",IF(MONTH(C31+1)&lt;&gt;MONTH(C31),"",C31+1))</f>
        <v>44677</v>
      </c>
      <c r="F31" s="101" t="str">
        <f>IF(ISERROR(MATCH(E31,Events!$G:$G,0)),"",INDEX(Events!$A:$A,MATCH(E31,Events!$G:$G,0)))</f>
        <v/>
      </c>
      <c r="G31" s="20">
        <f>IF(E31="","",IF(MONTH(E31+1)&lt;&gt;MONTH(E31),"",E31+1))</f>
        <v>44678</v>
      </c>
      <c r="H31" s="101" t="str">
        <f>IF(ISERROR(MATCH(G31,Events!$G:$G,0)),"",INDEX(Events!$A:$A,MATCH(G31,Events!$G:$G,0)))</f>
        <v>Admin Assist Day</v>
      </c>
      <c r="I31" s="20">
        <f>IF(G31="","",IF(MONTH(G31+1)&lt;&gt;MONTH(G31),"",G31+1))</f>
        <v>44679</v>
      </c>
      <c r="J31" s="101" t="str">
        <f>IF(ISERROR(MATCH(I31,Events!$G:$G,0)),"",INDEX(Events!$A:$A,MATCH(I31,Events!$G:$G,0)))</f>
        <v/>
      </c>
      <c r="K31" s="20">
        <f>IF(I31="","",IF(MONTH(I31+1)&lt;&gt;MONTH(I31),"",I31+1))</f>
        <v>44680</v>
      </c>
      <c r="L31" s="101" t="str">
        <f>IF(ISERROR(MATCH(K31,Events!$G:$G,0)),"",INDEX(Events!$A:$A,MATCH(K31,Events!$G:$G,0)))</f>
        <v/>
      </c>
      <c r="M31" s="20">
        <f>IF(K31="","",IF(MONTH(K31+1)&lt;&gt;MONTH(K31),"",K31+1))</f>
        <v>44681</v>
      </c>
      <c r="N31" s="101" t="str">
        <f>IF(ISERROR(MATCH(M31,Events!$G:$G,0)),"",INDEX(Events!$A:$A,MATCH(M31,Events!$G:$G,0)))</f>
        <v/>
      </c>
    </row>
    <row r="32" spans="1:14" s="51" customFormat="1" ht="13.5" customHeight="1" x14ac:dyDescent="0.2">
      <c r="A32" s="150" t="str">
        <f ca="1">IF(ISERROR(MATCH(A31,Events!$H:$H,0)),"",INDEX(Events!$A:$A,MATCH(A31,Events!$H:$H,0)))</f>
        <v/>
      </c>
      <c r="B32" s="151" t="str">
        <f ca="1">IFERROR(INDEX(Events!#REF!,MATCH(A32,Events!A:A,0)),"")</f>
        <v/>
      </c>
      <c r="C32" s="150" t="str">
        <f ca="1">IF(ISERROR(MATCH(C31,Events!$H:$H,0)),"",INDEX(Events!$A:$A,MATCH(C31,Events!$H:$H,0)))</f>
        <v/>
      </c>
      <c r="D32" s="151" t="str">
        <f ca="1">IFERROR(INDEX(Events!#REF!,MATCH(C32,Events!C:C,0)),"")</f>
        <v/>
      </c>
      <c r="E32" s="150" t="str">
        <f ca="1">IF(ISERROR(MATCH(E31,Events!$H:$H,0)),"",INDEX(Events!$A:$A,MATCH(E31,Events!$H:$H,0)))</f>
        <v/>
      </c>
      <c r="F32" s="151" t="str">
        <f ca="1">IFERROR(INDEX(Events!#REF!,MATCH(E32,Events!E:E,0)),"")</f>
        <v/>
      </c>
      <c r="G32" s="150" t="str">
        <f ca="1">IF(ISERROR(MATCH(G31,Events!$H:$H,0)),"",INDEX(Events!$A:$A,MATCH(G31,Events!$H:$H,0)))</f>
        <v/>
      </c>
      <c r="H32" s="151" t="str">
        <f ca="1">IFERROR(INDEX(Events!#REF!,MATCH(G32,Events!G:G,0)),"")</f>
        <v/>
      </c>
      <c r="I32" s="150" t="str">
        <f ca="1">IF(ISERROR(MATCH(I31,Events!$H:$H,0)),"",INDEX(Events!$A:$A,MATCH(I31,Events!$H:$H,0)))</f>
        <v/>
      </c>
      <c r="J32" s="151" t="str">
        <f ca="1">IFERROR(INDEX(Events!#REF!,MATCH(I32,Events!I:I,0)),"")</f>
        <v/>
      </c>
      <c r="K32" s="150" t="str">
        <f ca="1">IF(ISERROR(MATCH(K31,Events!$H:$H,0)),"",INDEX(Events!$A:$A,MATCH(K31,Events!$H:$H,0)))</f>
        <v/>
      </c>
      <c r="L32" s="151" t="str">
        <f ca="1">IFERROR(INDEX(Events!#REF!,MATCH(K32,Events!K:K,0)),"")</f>
        <v/>
      </c>
      <c r="M32" s="150" t="str">
        <f ca="1">IF(ISERROR(MATCH(M31,Events!$H:$H,0)),"",INDEX(Events!$A:$A,MATCH(M31,Events!$H:$H,0)))</f>
        <v/>
      </c>
      <c r="N32" s="151" t="str">
        <f ca="1">IFERROR(INDEX(Events!#REF!,MATCH(M32,Events!M:M,0)),"")</f>
        <v/>
      </c>
    </row>
    <row r="33" spans="1:14" s="51" customFormat="1" ht="13.5" customHeight="1" x14ac:dyDescent="0.2">
      <c r="A33" s="150" t="str">
        <f ca="1">IF(ISERROR(MATCH(A31,Events!$I:$I,0)),"",INDEX(Events!$A:$A,MATCH(A31,Events!$I:$I,0)))</f>
        <v/>
      </c>
      <c r="B33" s="151"/>
      <c r="C33" s="150" t="str">
        <f ca="1">IF(ISERROR(MATCH(C31,Events!$I:$I,0)),"",INDEX(Events!$A:$A,MATCH(C31,Events!$I:$I,0)))</f>
        <v/>
      </c>
      <c r="D33" s="151"/>
      <c r="E33" s="150" t="str">
        <f ca="1">IF(ISERROR(MATCH(E31,Events!$I:$I,0)),"",INDEX(Events!$A:$A,MATCH(E31,Events!$I:$I,0)))</f>
        <v/>
      </c>
      <c r="F33" s="151"/>
      <c r="G33" s="150" t="str">
        <f ca="1">IF(ISERROR(MATCH(G31,Events!$I:$I,0)),"",INDEX(Events!$A:$A,MATCH(G31,Events!$I:$I,0)))</f>
        <v/>
      </c>
      <c r="H33" s="151"/>
      <c r="I33" s="150" t="str">
        <f ca="1">IF(ISERROR(MATCH(I31,Events!$I:$I,0)),"",INDEX(Events!$A:$A,MATCH(I31,Events!$I:$I,0)))</f>
        <v/>
      </c>
      <c r="J33" s="151"/>
      <c r="K33" s="150" t="str">
        <f ca="1">IF(ISERROR(MATCH(K31,Events!$I:$I,0)),"",INDEX(Events!$A:$A,MATCH(K31,Events!$I:$I,0)))</f>
        <v/>
      </c>
      <c r="L33" s="151"/>
      <c r="M33" s="150" t="str">
        <f ca="1">IF(ISERROR(MATCH(M31,Events!$I:$I,0)),"",INDEX(Events!$A:$A,MATCH(M31,Events!$I:$I,0)))</f>
        <v/>
      </c>
      <c r="N33" s="151"/>
    </row>
    <row r="34" spans="1:14" s="51" customFormat="1" ht="13.5" customHeight="1" x14ac:dyDescent="0.2">
      <c r="A34" s="150" t="str">
        <f ca="1">IF(ISERROR(MATCH(A31,Events!$J:$J,0)),"",INDEX(Events!$A:$A,MATCH(A31,Events!$J:$J,0)))</f>
        <v/>
      </c>
      <c r="B34" s="151"/>
      <c r="C34" s="150" t="str">
        <f ca="1">IF(ISERROR(MATCH(C31,Events!$J:$J,0)),"",INDEX(Events!$A:$A,MATCH(C31,Events!$J:$J,0)))</f>
        <v/>
      </c>
      <c r="D34" s="151"/>
      <c r="E34" s="150" t="str">
        <f ca="1">IF(ISERROR(MATCH(E31,Events!$J:$J,0)),"",INDEX(Events!$A:$A,MATCH(E31,Events!$J:$J,0)))</f>
        <v/>
      </c>
      <c r="F34" s="151"/>
      <c r="G34" s="150" t="str">
        <f ca="1">IF(ISERROR(MATCH(G31,Events!$J:$J,0)),"",INDEX(Events!$A:$A,MATCH(G31,Events!$J:$J,0)))</f>
        <v/>
      </c>
      <c r="H34" s="151"/>
      <c r="I34" s="150" t="str">
        <f ca="1">IF(ISERROR(MATCH(I31,Events!$J:$J,0)),"",INDEX(Events!$A:$A,MATCH(I31,Events!$J:$J,0)))</f>
        <v/>
      </c>
      <c r="J34" s="151"/>
      <c r="K34" s="150" t="str">
        <f ca="1">IF(ISERROR(MATCH(K31,Events!$J:$J,0)),"",INDEX(Events!$A:$A,MATCH(K31,Events!$J:$J,0)))</f>
        <v/>
      </c>
      <c r="L34" s="151"/>
      <c r="M34" s="150" t="str">
        <f ca="1">IF(ISERROR(MATCH(M31,Events!$J:$J,0)),"",INDEX(Events!$A:$A,MATCH(M31,Events!$J:$J,0)))</f>
        <v/>
      </c>
      <c r="N34" s="151"/>
    </row>
    <row r="35" spans="1:14" s="51" customFormat="1" ht="13.5" customHeight="1" x14ac:dyDescent="0.2">
      <c r="A35" s="150" t="str">
        <f ca="1">IF(ISERROR(MATCH(A31,Events!$K:$K,0)),"",INDEX(Events!$A:$A,MATCH(A31,Events!$K:$K,0)))</f>
        <v/>
      </c>
      <c r="B35" s="151"/>
      <c r="C35" s="150" t="str">
        <f ca="1">IF(ISERROR(MATCH(C31,Events!$K:$K,0)),"",INDEX(Events!$A:$A,MATCH(C31,Events!$K:$K,0)))</f>
        <v/>
      </c>
      <c r="D35" s="151"/>
      <c r="E35" s="150" t="str">
        <f ca="1">IF(ISERROR(MATCH(E31,Events!$K:$K,0)),"",INDEX(Events!$A:$A,MATCH(E31,Events!$K:$K,0)))</f>
        <v/>
      </c>
      <c r="F35" s="151"/>
      <c r="G35" s="150" t="str">
        <f ca="1">IF(ISERROR(MATCH(G31,Events!$K:$K,0)),"",INDEX(Events!$A:$A,MATCH(G31,Events!$K:$K,0)))</f>
        <v/>
      </c>
      <c r="H35" s="151"/>
      <c r="I35" s="150" t="str">
        <f ca="1">IF(ISERROR(MATCH(I31,Events!$K:$K,0)),"",INDEX(Events!$A:$A,MATCH(I31,Events!$K:$K,0)))</f>
        <v/>
      </c>
      <c r="J35" s="151"/>
      <c r="K35" s="150" t="str">
        <f ca="1">IF(ISERROR(MATCH(K31,Events!$K:$K,0)),"",INDEX(Events!$A:$A,MATCH(K31,Events!$K:$K,0)))</f>
        <v/>
      </c>
      <c r="L35" s="151"/>
      <c r="M35" s="150" t="str">
        <f ca="1">IF(ISERROR(MATCH(M31,Events!$K:$K,0)),"",INDEX(Events!$A:$A,MATCH(M31,Events!$K:$K,0)))</f>
        <v/>
      </c>
      <c r="N35" s="151"/>
    </row>
    <row r="36" spans="1:14" s="5" customFormat="1" ht="13.5" customHeight="1" x14ac:dyDescent="0.2">
      <c r="A36" s="153" t="str">
        <f>IF(ISERROR(MATCH(A31,Moon!$D:$D,0)),"",INDEX(Moon!$E:$E,MATCH(A31,Moon!$D:$D,0)))</f>
        <v/>
      </c>
      <c r="B36" s="154"/>
      <c r="C36" s="153" t="str">
        <f>IF(ISERROR(MATCH(C31,Moon!$D:$D,0)),"",INDEX(Moon!$E:$E,MATCH(C31,Moon!$D:$D,0)))</f>
        <v/>
      </c>
      <c r="D36" s="154"/>
      <c r="E36" s="153" t="str">
        <f>IF(ISERROR(MATCH(E31,Moon!$D:$D,0)),"",INDEX(Moon!$E:$E,MATCH(E31,Moon!$D:$D,0)))</f>
        <v/>
      </c>
      <c r="F36" s="154"/>
      <c r="G36" s="153" t="str">
        <f>IF(ISERROR(MATCH(G31,Moon!$D:$D,0)),"",INDEX(Moon!$E:$E,MATCH(G31,Moon!$D:$D,0)))</f>
        <v/>
      </c>
      <c r="H36" s="154"/>
      <c r="I36" s="153" t="str">
        <f>IF(ISERROR(MATCH(I31,Moon!$D:$D,0)),"",INDEX(Moon!$E:$E,MATCH(I31,Moon!$D:$D,0)))</f>
        <v/>
      </c>
      <c r="J36" s="154"/>
      <c r="K36" s="153" t="str">
        <f>IF(ISERROR(MATCH(K31,Moon!$D:$D,0)),"",INDEX(Moon!$E:$E,MATCH(K31,Moon!$D:$D,0)))</f>
        <v/>
      </c>
      <c r="L36" s="154"/>
      <c r="M36" s="153" t="str">
        <f>IF(ISERROR(MATCH(M31,Moon!$D:$D,0)),"",INDEX(Moon!$E:$E,MATCH(M31,Moon!$D:$D,0)))</f>
        <v>New 🌑 1:28pm</v>
      </c>
      <c r="N36" s="154"/>
    </row>
    <row r="37" spans="1:14" ht="15.75" x14ac:dyDescent="0.2">
      <c r="A37" s="20" t="str">
        <f>IF(M31="","",IF(MONTH(M31+1)&lt;&gt;MONTH(M31),"",M31+1))</f>
        <v/>
      </c>
      <c r="B37" s="101" t="str">
        <f>IF(ISERROR(MATCH(A37,Events!$G:$G,0)),"",INDEX(Events!$A:$A,MATCH(A37,Events!$G:$G,0)))</f>
        <v/>
      </c>
      <c r="C37" s="20" t="str">
        <f>IF(A37="","",IF(MONTH(A37+1)&lt;&gt;MONTH(A37),"",A37+1))</f>
        <v/>
      </c>
      <c r="D37" s="101" t="str">
        <f>IF(ISERROR(MATCH(C37,Events!$G:$G,0)),"",INDEX(Events!$A:$A,MATCH(C37,Events!$G:$G,0)))</f>
        <v/>
      </c>
      <c r="E37" s="25" t="s">
        <v>6</v>
      </c>
      <c r="F37" s="11"/>
      <c r="G37" s="11"/>
      <c r="H37" s="11"/>
      <c r="I37" s="11"/>
      <c r="J37" s="12"/>
      <c r="K37" s="10"/>
      <c r="L37" s="11"/>
      <c r="M37" s="11"/>
      <c r="N37" s="12"/>
    </row>
    <row r="38" spans="1:14" ht="13.5" customHeight="1" x14ac:dyDescent="0.2">
      <c r="A38" s="150" t="str">
        <f ca="1">IF(ISERROR(MATCH(A37,Events!$H:$H,0)),"",INDEX(Events!$A:$A,MATCH(A37,Events!$H:$H,0)))</f>
        <v/>
      </c>
      <c r="B38" s="151" t="str">
        <f ca="1">IFERROR(INDEX(Events!#REF!,MATCH(A38,Events!A:A,0)),"")</f>
        <v/>
      </c>
      <c r="C38" s="150" t="str">
        <f ca="1">IF(ISERROR(MATCH(C37,Events!$H:$H,0)),"",INDEX(Events!$A:$A,MATCH(C37,Events!$H:$H,0)))</f>
        <v/>
      </c>
      <c r="D38" s="151" t="str">
        <f ca="1">IFERROR(INDEX(Events!#REF!,MATCH(C38,Events!C:C,0)),"")</f>
        <v/>
      </c>
      <c r="E38" s="26"/>
      <c r="F38" s="9"/>
      <c r="G38" s="9"/>
      <c r="H38" s="9"/>
      <c r="I38" s="9"/>
      <c r="J38" s="14"/>
      <c r="K38" s="144" t="s">
        <v>2</v>
      </c>
      <c r="L38" s="145"/>
      <c r="M38" s="145"/>
      <c r="N38" s="146"/>
    </row>
    <row r="39" spans="1:14" ht="13.5" customHeight="1" x14ac:dyDescent="0.2">
      <c r="A39" s="150" t="str">
        <f ca="1">IF(ISERROR(MATCH(A37,Events!$I:$I,0)),"",INDEX(Events!$A:$A,MATCH(A37,Events!$I:$I,0)))</f>
        <v/>
      </c>
      <c r="B39" s="151"/>
      <c r="C39" s="150" t="str">
        <f ca="1">IF(ISERROR(MATCH(C37,Events!$I:$I,0)),"",INDEX(Events!$A:$A,MATCH(C37,Events!$I:$I,0)))</f>
        <v/>
      </c>
      <c r="D39" s="151"/>
      <c r="E39" s="26"/>
      <c r="F39" s="9"/>
      <c r="G39" s="9"/>
      <c r="H39" s="9"/>
      <c r="I39" s="9"/>
      <c r="J39" s="14"/>
      <c r="K39" s="147" t="s">
        <v>100</v>
      </c>
      <c r="L39" s="148"/>
      <c r="M39" s="148"/>
      <c r="N39" s="149"/>
    </row>
    <row r="40" spans="1:14" ht="13.5" customHeight="1" x14ac:dyDescent="0.2">
      <c r="A40" s="150" t="str">
        <f ca="1">IF(ISERROR(MATCH(A37,Events!$J:$J,0)),"",INDEX(Events!$A:$A,MATCH(A37,Events!$J:$J,0)))</f>
        <v/>
      </c>
      <c r="B40" s="151"/>
      <c r="C40" s="150" t="str">
        <f ca="1">IF(ISERROR(MATCH(C37,Events!$J:$J,0)),"",INDEX(Events!$A:$A,MATCH(C37,Events!$J:$J,0)))</f>
        <v/>
      </c>
      <c r="D40" s="151"/>
      <c r="E40" s="26"/>
      <c r="F40" s="9"/>
      <c r="G40" s="9"/>
      <c r="H40" s="9"/>
      <c r="I40" s="9"/>
      <c r="J40" s="14"/>
      <c r="K40" s="139" t="s">
        <v>118</v>
      </c>
      <c r="L40" s="140"/>
      <c r="M40" s="140"/>
      <c r="N40" s="141"/>
    </row>
    <row r="41" spans="1:14" ht="13.5" customHeight="1" x14ac:dyDescent="0.2">
      <c r="A41" s="150" t="str">
        <f ca="1">IF(ISERROR(MATCH(A37,Events!$K:$K,0)),"",INDEX(Events!$A:$A,MATCH(A37,Events!$K:$K,0)))</f>
        <v/>
      </c>
      <c r="B41" s="151"/>
      <c r="C41" s="150" t="str">
        <f ca="1">IF(ISERROR(MATCH(C37,Events!$K:$K,0)),"",INDEX(Events!$A:$A,MATCH(C37,Events!$K:$K,0)))</f>
        <v/>
      </c>
      <c r="D41" s="151"/>
      <c r="E41" s="26"/>
      <c r="F41" s="9"/>
      <c r="G41" s="9"/>
      <c r="H41" s="9"/>
      <c r="I41" s="9"/>
      <c r="J41" s="14"/>
      <c r="K41" s="13"/>
      <c r="L41" s="9"/>
      <c r="M41" s="7"/>
      <c r="N41" s="22"/>
    </row>
    <row r="42" spans="1:14" ht="13.5" customHeight="1" x14ac:dyDescent="0.2">
      <c r="A42" s="153" t="str">
        <f>IF(ISERROR(MATCH(A37,Moon!$D:$D,0)),"",INDEX(Moon!$E:$E,MATCH(A37,Moon!$D:$D,0)))</f>
        <v/>
      </c>
      <c r="B42" s="154"/>
      <c r="C42" s="153" t="str">
        <f>IF(ISERROR(MATCH(C37,Moon!$D:$D,0)),"",INDEX(Moon!$E:$E,MATCH(C37,Moon!$D:$D,0)))</f>
        <v/>
      </c>
      <c r="D42" s="154"/>
      <c r="E42" s="99" t="str">
        <f>'1'!E42</f>
        <v>Moon phase times based on time zone UTC-7</v>
      </c>
      <c r="F42" s="100"/>
      <c r="G42" s="16"/>
      <c r="H42" s="16"/>
      <c r="I42" s="16"/>
      <c r="J42" s="18"/>
      <c r="K42" s="15"/>
      <c r="L42" s="16"/>
      <c r="M42" s="17"/>
      <c r="N42" s="19"/>
    </row>
    <row r="43" spans="1:14" x14ac:dyDescent="0.2">
      <c r="M43" s="6"/>
    </row>
    <row r="45" spans="1:14" s="3" customFormat="1" ht="11.25" x14ac:dyDescent="0.2"/>
    <row r="46" spans="1:14" s="3" customFormat="1" ht="10.5" customHeight="1" x14ac:dyDescent="0.2"/>
    <row r="47" spans="1:14" s="3" customFormat="1" ht="10.5" customHeight="1" x14ac:dyDescent="0.2"/>
    <row r="48" spans="1:14" s="3" customFormat="1" ht="10.5" customHeight="1" x14ac:dyDescent="0.2"/>
    <row r="49" s="3" customFormat="1" ht="10.5" customHeight="1" x14ac:dyDescent="0.2"/>
    <row r="50" s="3" customFormat="1" ht="10.5" customHeight="1" x14ac:dyDescent="0.2"/>
    <row r="51" s="3" customFormat="1" ht="10.5" customHeight="1" x14ac:dyDescent="0.2"/>
    <row r="52" s="3" customFormat="1" ht="10.5" customHeight="1" x14ac:dyDescent="0.2"/>
    <row r="53" s="3" customFormat="1" ht="10.5" customHeight="1" x14ac:dyDescent="0.2"/>
    <row r="54" s="3" customFormat="1" ht="11.25" x14ac:dyDescent="0.2"/>
    <row r="55" s="3" customFormat="1" ht="10.5" customHeight="1" x14ac:dyDescent="0.2"/>
    <row r="56" s="3" customFormat="1" ht="10.5" customHeight="1" x14ac:dyDescent="0.2"/>
    <row r="57" s="3" customFormat="1" ht="10.5" customHeight="1" x14ac:dyDescent="0.2"/>
    <row r="58" s="3" customFormat="1" ht="10.5" customHeight="1" x14ac:dyDescent="0.2"/>
    <row r="59" s="3" customFormat="1" ht="10.5" customHeight="1" x14ac:dyDescent="0.2"/>
    <row r="60" s="3" customFormat="1" ht="10.5" customHeight="1" x14ac:dyDescent="0.2"/>
    <row r="61" s="3" customFormat="1" ht="10.5" customHeight="1" x14ac:dyDescent="0.2"/>
    <row r="62" s="3" customFormat="1" ht="10.5" customHeight="1" x14ac:dyDescent="0.2"/>
    <row r="63" s="3" customFormat="1" ht="11.25" x14ac:dyDescent="0.2"/>
    <row r="64" s="3" customFormat="1" ht="10.5" customHeight="1" x14ac:dyDescent="0.2"/>
    <row r="65" s="3" customFormat="1" ht="10.5" customHeight="1" x14ac:dyDescent="0.2"/>
    <row r="66" s="3" customFormat="1" ht="10.5" customHeight="1" x14ac:dyDescent="0.2"/>
    <row r="67" s="3" customFormat="1" ht="10.5" customHeight="1" x14ac:dyDescent="0.2"/>
    <row r="68" s="3" customFormat="1" ht="10.5" customHeight="1" x14ac:dyDescent="0.2"/>
    <row r="69" s="3" customFormat="1" ht="10.5" customHeight="1" x14ac:dyDescent="0.2"/>
    <row r="70" s="3"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62" priority="6">
      <formula>A7=""</formula>
    </cfRule>
  </conditionalFormatting>
  <conditionalFormatting sqref="A8:N8 A14:N14 A20:N20 A26:N26 A32:N32 A38:D38">
    <cfRule type="expression" dxfId="61" priority="5">
      <formula>A7=""</formula>
    </cfRule>
  </conditionalFormatting>
  <conditionalFormatting sqref="A9:N9 A15:N15 A21:N21 A27:N27 A33:N33 A39:D39">
    <cfRule type="expression" dxfId="60" priority="4">
      <formula>A7=""</formula>
    </cfRule>
  </conditionalFormatting>
  <conditionalFormatting sqref="A10:N10 A16:N16 A22:N22 A28:N28 A34:N34 A40:D40">
    <cfRule type="expression" dxfId="59" priority="3">
      <formula>A7=""</formula>
    </cfRule>
  </conditionalFormatting>
  <conditionalFormatting sqref="A11:N11 A17:N17 A23:N23 A29:N29 A35:N35 A41:D41">
    <cfRule type="expression" dxfId="58" priority="2">
      <formula>A7=""</formula>
    </cfRule>
  </conditionalFormatting>
  <conditionalFormatting sqref="A12:N12 A18:N18 A24:N24 A30:N30 A36:N36 A42:D42">
    <cfRule type="expression" dxfId="57" priority="1">
      <formula>A7=""</formula>
    </cfRule>
  </conditionalFormatting>
  <conditionalFormatting sqref="A7 C7 E7 G7 I7 K7 M7 A13 C13 E13 G13 I13 K13 M13 A19 C19 E19 G19 I19 K19 M19 A25 C25 E25 G25 I25 K25 M25 A31 C31 E31 G31 I31 K31 M31 A37 C37">
    <cfRule type="expression" dxfId="56" priority="7">
      <formula>A7=""</formula>
    </cfRule>
  </conditionalFormatting>
  <hyperlinks>
    <hyperlink ref="K39:N39" r:id="rId1" display="http://www.vertex42.com/calendars/" xr:uid="{00000000-0004-0000-03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C7:N39 C41:N41 C40:J40 L40:N40 C42:D42 F42:N4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style="36" customWidth="1"/>
    <col min="2" max="2" width="13.7109375" style="36" customWidth="1"/>
    <col min="3" max="3" width="4.85546875" style="36" customWidth="1"/>
    <col min="4" max="4" width="13.7109375" style="36" customWidth="1"/>
    <col min="5" max="5" width="4.85546875" style="36" customWidth="1"/>
    <col min="6" max="6" width="13.7109375" style="36" customWidth="1"/>
    <col min="7" max="7" width="4.85546875" style="36" customWidth="1"/>
    <col min="8" max="8" width="13.7109375" style="36" customWidth="1"/>
    <col min="9" max="9" width="4.85546875" style="36" customWidth="1"/>
    <col min="10" max="10" width="13.7109375" style="36" customWidth="1"/>
    <col min="11" max="11" width="4.85546875" style="36" customWidth="1"/>
    <col min="12" max="12" width="13.7109375" style="36" customWidth="1"/>
    <col min="13" max="13" width="4.85546875" style="36" customWidth="1"/>
    <col min="14" max="14" width="13.7109375" style="36" customWidth="1"/>
    <col min="15" max="15" width="3.5703125" style="36" customWidth="1"/>
    <col min="16" max="16" width="25.7109375" style="36" customWidth="1"/>
    <col min="17" max="16384" width="9.140625" style="36"/>
  </cols>
  <sheetData>
    <row r="1" spans="1:14" hidden="1" x14ac:dyDescent="0.2">
      <c r="A1" s="8"/>
      <c r="B1" s="8"/>
      <c r="C1" s="8"/>
      <c r="D1" s="8"/>
      <c r="E1" s="8"/>
      <c r="F1" s="8"/>
      <c r="G1" s="8"/>
      <c r="H1" s="8"/>
      <c r="I1" s="8"/>
      <c r="J1" s="8"/>
      <c r="K1" s="8"/>
      <c r="L1" s="8"/>
      <c r="M1" s="8"/>
      <c r="N1" s="8"/>
    </row>
    <row r="2" spans="1:14" hidden="1" x14ac:dyDescent="0.2">
      <c r="A2" s="8"/>
      <c r="B2" s="8"/>
      <c r="C2" s="8"/>
      <c r="D2" s="8"/>
      <c r="E2" s="8"/>
      <c r="F2" s="8"/>
      <c r="G2" s="8"/>
      <c r="H2" s="8"/>
      <c r="I2" s="8"/>
      <c r="J2" s="8"/>
      <c r="K2" s="8"/>
      <c r="L2" s="8"/>
      <c r="M2" s="8"/>
      <c r="N2" s="8"/>
    </row>
    <row r="3" spans="1:14" hidden="1" x14ac:dyDescent="0.2">
      <c r="A3" s="8"/>
      <c r="B3" s="8"/>
      <c r="C3" s="8"/>
      <c r="D3" s="8"/>
      <c r="E3" s="8"/>
      <c r="F3" s="8"/>
      <c r="G3" s="8"/>
      <c r="H3" s="8"/>
      <c r="I3" s="8"/>
      <c r="J3" s="8"/>
      <c r="K3" s="8"/>
      <c r="L3" s="8"/>
      <c r="M3" s="8"/>
      <c r="N3" s="8"/>
    </row>
    <row r="4" spans="1:14" s="51" customFormat="1" ht="59.25" x14ac:dyDescent="0.2">
      <c r="A4" s="152" t="str">
        <f>UPPER(TEXT(B5,"mmmm yyyy"))</f>
        <v>MAY 2022</v>
      </c>
      <c r="B4" s="152"/>
      <c r="C4" s="152"/>
      <c r="D4" s="152"/>
      <c r="E4" s="152"/>
      <c r="F4" s="152"/>
      <c r="G4" s="152"/>
      <c r="H4" s="152"/>
      <c r="I4" s="152"/>
      <c r="J4" s="152"/>
      <c r="K4" s="152"/>
      <c r="L4" s="152"/>
      <c r="M4" s="152"/>
      <c r="N4" s="152"/>
    </row>
    <row r="5" spans="1:14" s="3" customFormat="1" ht="11.25" hidden="1" x14ac:dyDescent="0.2">
      <c r="A5" s="3" t="s">
        <v>1</v>
      </c>
      <c r="B5" s="21">
        <f>DATE(YEAR('1'!B5),MONTH('1'!B5)+4,1)</f>
        <v>44682</v>
      </c>
    </row>
    <row r="6" spans="1:14" s="51" customFormat="1" ht="18" customHeight="1" x14ac:dyDescent="0.2">
      <c r="A6" s="142">
        <f>A13</f>
        <v>44689</v>
      </c>
      <c r="B6" s="143"/>
      <c r="C6" s="142">
        <f>C13</f>
        <v>44690</v>
      </c>
      <c r="D6" s="143"/>
      <c r="E6" s="142">
        <f>E13</f>
        <v>44691</v>
      </c>
      <c r="F6" s="143"/>
      <c r="G6" s="142">
        <f>G13</f>
        <v>44692</v>
      </c>
      <c r="H6" s="143"/>
      <c r="I6" s="142">
        <f>I13</f>
        <v>44693</v>
      </c>
      <c r="J6" s="143"/>
      <c r="K6" s="142">
        <f>K13</f>
        <v>44694</v>
      </c>
      <c r="L6" s="143"/>
      <c r="M6" s="142">
        <f>M13</f>
        <v>44695</v>
      </c>
      <c r="N6" s="143"/>
    </row>
    <row r="7" spans="1:14" s="51" customFormat="1" ht="15.75" customHeight="1" x14ac:dyDescent="0.2">
      <c r="A7" s="20">
        <f>IF(WEEKDAY($B$5,1)=startday,$B$5,"")</f>
        <v>44682</v>
      </c>
      <c r="B7" s="101" t="str">
        <f>IF(ISERROR(MATCH(A7,Events!$G:$G,0)),"",INDEX(Events!$A:$A,MATCH(A7,Events!$G:$G,0)))</f>
        <v/>
      </c>
      <c r="C7" s="20">
        <f>IF(A7="",IF(WEEKDAY($B$5,1)=MOD(startday,7)+1,$B$5,""),A7+1)</f>
        <v>44683</v>
      </c>
      <c r="D7" s="101" t="str">
        <f>IF(ISERROR(MATCH(C7,Events!$G:$G,0)),"",INDEX(Events!$A:$A,MATCH(C7,Events!$G:$G,0)))</f>
        <v>May Day (UK)</v>
      </c>
      <c r="E7" s="20">
        <f>IF(C7="",IF(WEEKDAY($B$5,1)=MOD(startday+1,7)+1,$B$5,""),C7+1)</f>
        <v>44684</v>
      </c>
      <c r="F7" s="101" t="str">
        <f>IF(ISERROR(MATCH(E7,Events!$G:$G,0)),"",INDEX(Events!$A:$A,MATCH(E7,Events!$G:$G,0)))</f>
        <v>End of Ramadan</v>
      </c>
      <c r="G7" s="20">
        <f>IF(E7="",IF(WEEKDAY($B$5,1)=MOD(startday+2,7)+1,$B$5,""),E7+1)</f>
        <v>44685</v>
      </c>
      <c r="H7" s="101" t="str">
        <f>IF(ISERROR(MATCH(G7,Events!$G:$G,0)),"",INDEX(Events!$A:$A,MATCH(G7,Events!$G:$G,0)))</f>
        <v/>
      </c>
      <c r="I7" s="20">
        <f>IF(G7="",IF(WEEKDAY($B$5,1)=MOD(startday+3,7)+1,$B$5,""),G7+1)</f>
        <v>44686</v>
      </c>
      <c r="J7" s="101" t="str">
        <f>IF(ISERROR(MATCH(I7,Events!$G:$G,0)),"",INDEX(Events!$A:$A,MATCH(I7,Events!$G:$G,0)))</f>
        <v>Cinco de Mayo</v>
      </c>
      <c r="K7" s="20">
        <f>IF(I7="",IF(WEEKDAY($B$5,1)=MOD(startday+4,7)+1,$B$5,""),I7+1)</f>
        <v>44687</v>
      </c>
      <c r="L7" s="101" t="str">
        <f>IF(ISERROR(MATCH(K7,Events!$G:$G,0)),"",INDEX(Events!$A:$A,MATCH(K7,Events!$G:$G,0)))</f>
        <v/>
      </c>
      <c r="M7" s="20">
        <f>IF(K7="",IF(WEEKDAY($B$5,1)=MOD(startday+5,7)+1,$B$5,""),K7+1)</f>
        <v>44688</v>
      </c>
      <c r="N7" s="101" t="str">
        <f>IF(ISERROR(MATCH(M7,Events!$G:$G,0)),"",INDEX(Events!$A:$A,MATCH(M7,Events!$G:$G,0)))</f>
        <v/>
      </c>
    </row>
    <row r="8" spans="1:14" s="51" customFormat="1" ht="13.5" customHeight="1" x14ac:dyDescent="0.2">
      <c r="A8" s="150" t="str">
        <f ca="1">IF(ISERROR(MATCH(A7,Events!$H:$H,0)),"",INDEX(Events!$A:$A,MATCH(A7,Events!$H:$H,0)))</f>
        <v/>
      </c>
      <c r="B8" s="151" t="str">
        <f ca="1">IFERROR(INDEX(Events!#REF!,MATCH(A8,Events!A:A,0)),"")</f>
        <v/>
      </c>
      <c r="C8" s="150" t="str">
        <f ca="1">IF(ISERROR(MATCH(C7,Events!$H:$H,0)),"",INDEX(Events!$A:$A,MATCH(C7,Events!$H:$H,0)))</f>
        <v/>
      </c>
      <c r="D8" s="151" t="str">
        <f ca="1">IFERROR(INDEX(Events!#REF!,MATCH(C8,Events!C:C,0)),"")</f>
        <v/>
      </c>
      <c r="E8" s="150" t="str">
        <f ca="1">IF(ISERROR(MATCH(E7,Events!$H:$H,0)),"",INDEX(Events!$A:$A,MATCH(E7,Events!$H:$H,0)))</f>
        <v/>
      </c>
      <c r="F8" s="151" t="str">
        <f ca="1">IFERROR(INDEX(Events!#REF!,MATCH(E8,Events!E:E,0)),"")</f>
        <v/>
      </c>
      <c r="G8" s="150" t="str">
        <f ca="1">IF(ISERROR(MATCH(G7,Events!$H:$H,0)),"",INDEX(Events!$A:$A,MATCH(G7,Events!$H:$H,0)))</f>
        <v/>
      </c>
      <c r="H8" s="151" t="str">
        <f ca="1">IFERROR(INDEX(Events!#REF!,MATCH(G8,Events!G:G,0)),"")</f>
        <v/>
      </c>
      <c r="I8" s="150" t="str">
        <f ca="1">IF(ISERROR(MATCH(I7,Events!$H:$H,0)),"",INDEX(Events!$A:$A,MATCH(I7,Events!$H:$H,0)))</f>
        <v/>
      </c>
      <c r="J8" s="151" t="str">
        <f ca="1">IFERROR(INDEX(Events!#REF!,MATCH(I8,Events!I:I,0)),"")</f>
        <v/>
      </c>
      <c r="K8" s="150" t="str">
        <f ca="1">IF(ISERROR(MATCH(K7,Events!$H:$H,0)),"",INDEX(Events!$A:$A,MATCH(K7,Events!$H:$H,0)))</f>
        <v/>
      </c>
      <c r="L8" s="151" t="str">
        <f ca="1">IFERROR(INDEX(Events!#REF!,MATCH(K8,Events!K:K,0)),"")</f>
        <v/>
      </c>
      <c r="M8" s="150" t="str">
        <f ca="1">IF(ISERROR(MATCH(M7,Events!$H:$H,0)),"",INDEX(Events!$A:$A,MATCH(M7,Events!$H:$H,0)))</f>
        <v/>
      </c>
      <c r="N8" s="151" t="str">
        <f ca="1">IFERROR(INDEX(Events!#REF!,MATCH(M8,Events!M:M,0)),"")</f>
        <v/>
      </c>
    </row>
    <row r="9" spans="1:14" s="51" customFormat="1" ht="13.5" customHeight="1" x14ac:dyDescent="0.2">
      <c r="A9" s="150" t="str">
        <f ca="1">IF(ISERROR(MATCH(A7,Events!$I:$I,0)),"",INDEX(Events!$A:$A,MATCH(A7,Events!$I:$I,0)))</f>
        <v/>
      </c>
      <c r="B9" s="151"/>
      <c r="C9" s="150" t="str">
        <f ca="1">IF(ISERROR(MATCH(C7,Events!$I:$I,0)),"",INDEX(Events!$A:$A,MATCH(C7,Events!$I:$I,0)))</f>
        <v/>
      </c>
      <c r="D9" s="151"/>
      <c r="E9" s="150" t="str">
        <f ca="1">IF(ISERROR(MATCH(E7,Events!$I:$I,0)),"",INDEX(Events!$A:$A,MATCH(E7,Events!$I:$I,0)))</f>
        <v/>
      </c>
      <c r="F9" s="151"/>
      <c r="G9" s="150" t="str">
        <f ca="1">IF(ISERROR(MATCH(G7,Events!$I:$I,0)),"",INDEX(Events!$A:$A,MATCH(G7,Events!$I:$I,0)))</f>
        <v/>
      </c>
      <c r="H9" s="151"/>
      <c r="I9" s="150" t="str">
        <f ca="1">IF(ISERROR(MATCH(I7,Events!$I:$I,0)),"",INDEX(Events!$A:$A,MATCH(I7,Events!$I:$I,0)))</f>
        <v/>
      </c>
      <c r="J9" s="151"/>
      <c r="K9" s="150" t="str">
        <f ca="1">IF(ISERROR(MATCH(K7,Events!$I:$I,0)),"",INDEX(Events!$A:$A,MATCH(K7,Events!$I:$I,0)))</f>
        <v/>
      </c>
      <c r="L9" s="151"/>
      <c r="M9" s="150" t="str">
        <f ca="1">IF(ISERROR(MATCH(M7,Events!$I:$I,0)),"",INDEX(Events!$A:$A,MATCH(M7,Events!$I:$I,0)))</f>
        <v/>
      </c>
      <c r="N9" s="151"/>
    </row>
    <row r="10" spans="1:14" s="51" customFormat="1" ht="13.5" customHeight="1" x14ac:dyDescent="0.2">
      <c r="A10" s="150" t="str">
        <f ca="1">IF(ISERROR(MATCH(A7,Events!$J:$J,0)),"",INDEX(Events!$A:$A,MATCH(A7,Events!$J:$J,0)))</f>
        <v/>
      </c>
      <c r="B10" s="151"/>
      <c r="C10" s="150" t="str">
        <f ca="1">IF(ISERROR(MATCH(C7,Events!$J:$J,0)),"",INDEX(Events!$A:$A,MATCH(C7,Events!$J:$J,0)))</f>
        <v/>
      </c>
      <c r="D10" s="151"/>
      <c r="E10" s="150" t="str">
        <f ca="1">IF(ISERROR(MATCH(E7,Events!$J:$J,0)),"",INDEX(Events!$A:$A,MATCH(E7,Events!$J:$J,0)))</f>
        <v/>
      </c>
      <c r="F10" s="151"/>
      <c r="G10" s="150" t="str">
        <f ca="1">IF(ISERROR(MATCH(G7,Events!$J:$J,0)),"",INDEX(Events!$A:$A,MATCH(G7,Events!$J:$J,0)))</f>
        <v/>
      </c>
      <c r="H10" s="151"/>
      <c r="I10" s="150" t="str">
        <f ca="1">IF(ISERROR(MATCH(I7,Events!$J:$J,0)),"",INDEX(Events!$A:$A,MATCH(I7,Events!$J:$J,0)))</f>
        <v/>
      </c>
      <c r="J10" s="151"/>
      <c r="K10" s="150" t="str">
        <f ca="1">IF(ISERROR(MATCH(K7,Events!$J:$J,0)),"",INDEX(Events!$A:$A,MATCH(K7,Events!$J:$J,0)))</f>
        <v/>
      </c>
      <c r="L10" s="151"/>
      <c r="M10" s="150" t="str">
        <f ca="1">IF(ISERROR(MATCH(M7,Events!$J:$J,0)),"",INDEX(Events!$A:$A,MATCH(M7,Events!$J:$J,0)))</f>
        <v/>
      </c>
      <c r="N10" s="151"/>
    </row>
    <row r="11" spans="1:14" s="51" customFormat="1" ht="13.5" customHeight="1" x14ac:dyDescent="0.2">
      <c r="A11" s="150" t="str">
        <f ca="1">IF(ISERROR(MATCH(A7,Events!$K:$K,0)),"",INDEX(Events!$A:$A,MATCH(A7,Events!$K:$K,0)))</f>
        <v/>
      </c>
      <c r="B11" s="151"/>
      <c r="C11" s="150" t="str">
        <f ca="1">IF(ISERROR(MATCH(C7,Events!$K:$K,0)),"",INDEX(Events!$A:$A,MATCH(C7,Events!$K:$K,0)))</f>
        <v/>
      </c>
      <c r="D11" s="151"/>
      <c r="E11" s="150" t="str">
        <f ca="1">IF(ISERROR(MATCH(E7,Events!$K:$K,0)),"",INDEX(Events!$A:$A,MATCH(E7,Events!$K:$K,0)))</f>
        <v/>
      </c>
      <c r="F11" s="151"/>
      <c r="G11" s="150" t="str">
        <f ca="1">IF(ISERROR(MATCH(G7,Events!$K:$K,0)),"",INDEX(Events!$A:$A,MATCH(G7,Events!$K:$K,0)))</f>
        <v/>
      </c>
      <c r="H11" s="151"/>
      <c r="I11" s="150" t="str">
        <f ca="1">IF(ISERROR(MATCH(I7,Events!$K:$K,0)),"",INDEX(Events!$A:$A,MATCH(I7,Events!$K:$K,0)))</f>
        <v/>
      </c>
      <c r="J11" s="151"/>
      <c r="K11" s="150" t="str">
        <f ca="1">IF(ISERROR(MATCH(K7,Events!$K:$K,0)),"",INDEX(Events!$A:$A,MATCH(K7,Events!$K:$K,0)))</f>
        <v/>
      </c>
      <c r="L11" s="151"/>
      <c r="M11" s="150" t="str">
        <f ca="1">IF(ISERROR(MATCH(M7,Events!$K:$K,0)),"",INDEX(Events!$A:$A,MATCH(M7,Events!$K:$K,0)))</f>
        <v/>
      </c>
      <c r="N11" s="151"/>
    </row>
    <row r="12" spans="1:14" s="5" customFormat="1" ht="13.5" customHeight="1" x14ac:dyDescent="0.2">
      <c r="A12" s="153" t="str">
        <f>IF(ISERROR(MATCH(A7,Moon!$D:$D,0)),"",INDEX(Moon!$E:$E,MATCH(A7,Moon!$D:$D,0)))</f>
        <v/>
      </c>
      <c r="B12" s="154"/>
      <c r="C12" s="153" t="str">
        <f>IF(ISERROR(MATCH(C7,Moon!$D:$D,0)),"",INDEX(Moon!$E:$E,MATCH(C7,Moon!$D:$D,0)))</f>
        <v/>
      </c>
      <c r="D12" s="154"/>
      <c r="E12" s="153" t="str">
        <f>IF(ISERROR(MATCH(E7,Moon!$D:$D,0)),"",INDEX(Moon!$E:$E,MATCH(E7,Moon!$D:$D,0)))</f>
        <v/>
      </c>
      <c r="F12" s="154"/>
      <c r="G12" s="153" t="str">
        <f>IF(ISERROR(MATCH(G7,Moon!$D:$D,0)),"",INDEX(Moon!$E:$E,MATCH(G7,Moon!$D:$D,0)))</f>
        <v/>
      </c>
      <c r="H12" s="154"/>
      <c r="I12" s="153" t="str">
        <f>IF(ISERROR(MATCH(I7,Moon!$D:$D,0)),"",INDEX(Moon!$E:$E,MATCH(I7,Moon!$D:$D,0)))</f>
        <v/>
      </c>
      <c r="J12" s="154"/>
      <c r="K12" s="153" t="str">
        <f>IF(ISERROR(MATCH(K7,Moon!$D:$D,0)),"",INDEX(Moon!$E:$E,MATCH(K7,Moon!$D:$D,0)))</f>
        <v/>
      </c>
      <c r="L12" s="154"/>
      <c r="M12" s="153" t="str">
        <f>IF(ISERROR(MATCH(M7,Moon!$D:$D,0)),"",INDEX(Moon!$E:$E,MATCH(M7,Moon!$D:$D,0)))</f>
        <v/>
      </c>
      <c r="N12" s="154"/>
    </row>
    <row r="13" spans="1:14" s="51" customFormat="1" ht="15.75" customHeight="1" x14ac:dyDescent="0.2">
      <c r="A13" s="20">
        <f>IF(M7="","",IF(MONTH(M7+1)&lt;&gt;MONTH(M7),"",M7+1))</f>
        <v>44689</v>
      </c>
      <c r="B13" s="101" t="str">
        <f>IF(ISERROR(MATCH(A13,Events!$G:$G,0)),"",INDEX(Events!$A:$A,MATCH(A13,Events!$G:$G,0)))</f>
        <v>Mother's Day</v>
      </c>
      <c r="C13" s="20">
        <f>IF(A13="","",IF(MONTH(A13+1)&lt;&gt;MONTH(A13),"",A13+1))</f>
        <v>44690</v>
      </c>
      <c r="D13" s="101" t="str">
        <f>IF(ISERROR(MATCH(C13,Events!$G:$G,0)),"",INDEX(Events!$A:$A,MATCH(C13,Events!$G:$G,0)))</f>
        <v/>
      </c>
      <c r="E13" s="20">
        <f>IF(C13="","",IF(MONTH(C13+1)&lt;&gt;MONTH(C13),"",C13+1))</f>
        <v>44691</v>
      </c>
      <c r="F13" s="101" t="str">
        <f>IF(ISERROR(MATCH(E13,Events!$G:$G,0)),"",INDEX(Events!$A:$A,MATCH(E13,Events!$G:$G,0)))</f>
        <v/>
      </c>
      <c r="G13" s="20">
        <f>IF(E13="","",IF(MONTH(E13+1)&lt;&gt;MONTH(E13),"",E13+1))</f>
        <v>44692</v>
      </c>
      <c r="H13" s="101" t="str">
        <f>IF(ISERROR(MATCH(G13,Events!$G:$G,0)),"",INDEX(Events!$A:$A,MATCH(G13,Events!$G:$G,0)))</f>
        <v/>
      </c>
      <c r="I13" s="20">
        <f>IF(G13="","",IF(MONTH(G13+1)&lt;&gt;MONTH(G13),"",G13+1))</f>
        <v>44693</v>
      </c>
      <c r="J13" s="101" t="str">
        <f>IF(ISERROR(MATCH(I13,Events!$G:$G,0)),"",INDEX(Events!$A:$A,MATCH(I13,Events!$G:$G,0)))</f>
        <v/>
      </c>
      <c r="K13" s="20">
        <f>IF(I13="","",IF(MONTH(I13+1)&lt;&gt;MONTH(I13),"",I13+1))</f>
        <v>44694</v>
      </c>
      <c r="L13" s="101" t="str">
        <f>IF(ISERROR(MATCH(K13,Events!$G:$G,0)),"",INDEX(Events!$A:$A,MATCH(K13,Events!$G:$G,0)))</f>
        <v/>
      </c>
      <c r="M13" s="20">
        <f>IF(K13="","",IF(MONTH(K13+1)&lt;&gt;MONTH(K13),"",K13+1))</f>
        <v>44695</v>
      </c>
      <c r="N13" s="101" t="str">
        <f>IF(ISERROR(MATCH(M13,Events!$G:$G,0)),"",INDEX(Events!$A:$A,MATCH(M13,Events!$G:$G,0)))</f>
        <v/>
      </c>
    </row>
    <row r="14" spans="1:14" s="51" customFormat="1" ht="13.5" customHeight="1" x14ac:dyDescent="0.2">
      <c r="A14" s="150" t="str">
        <f ca="1">IF(ISERROR(MATCH(A13,Events!$H:$H,0)),"",INDEX(Events!$A:$A,MATCH(A13,Events!$H:$H,0)))</f>
        <v/>
      </c>
      <c r="B14" s="151" t="str">
        <f ca="1">IFERROR(INDEX(Events!#REF!,MATCH(A14,Events!A:A,0)),"")</f>
        <v/>
      </c>
      <c r="C14" s="150" t="str">
        <f ca="1">IF(ISERROR(MATCH(C13,Events!$H:$H,0)),"",INDEX(Events!$A:$A,MATCH(C13,Events!$H:$H,0)))</f>
        <v/>
      </c>
      <c r="D14" s="151" t="str">
        <f ca="1">IFERROR(INDEX(Events!#REF!,MATCH(C14,Events!C:C,0)),"")</f>
        <v/>
      </c>
      <c r="E14" s="150" t="str">
        <f ca="1">IF(ISERROR(MATCH(E13,Events!$H:$H,0)),"",INDEX(Events!$A:$A,MATCH(E13,Events!$H:$H,0)))</f>
        <v/>
      </c>
      <c r="F14" s="151" t="str">
        <f ca="1">IFERROR(INDEX(Events!#REF!,MATCH(E14,Events!E:E,0)),"")</f>
        <v/>
      </c>
      <c r="G14" s="150" t="str">
        <f ca="1">IF(ISERROR(MATCH(G13,Events!$H:$H,0)),"",INDEX(Events!$A:$A,MATCH(G13,Events!$H:$H,0)))</f>
        <v/>
      </c>
      <c r="H14" s="151" t="str">
        <f ca="1">IFERROR(INDEX(Events!#REF!,MATCH(G14,Events!G:G,0)),"")</f>
        <v/>
      </c>
      <c r="I14" s="150" t="str">
        <f ca="1">IF(ISERROR(MATCH(I13,Events!$H:$H,0)),"",INDEX(Events!$A:$A,MATCH(I13,Events!$H:$H,0)))</f>
        <v/>
      </c>
      <c r="J14" s="151" t="str">
        <f ca="1">IFERROR(INDEX(Events!#REF!,MATCH(I14,Events!I:I,0)),"")</f>
        <v/>
      </c>
      <c r="K14" s="150" t="str">
        <f ca="1">IF(ISERROR(MATCH(K13,Events!$H:$H,0)),"",INDEX(Events!$A:$A,MATCH(K13,Events!$H:$H,0)))</f>
        <v/>
      </c>
      <c r="L14" s="151" t="str">
        <f ca="1">IFERROR(INDEX(Events!#REF!,MATCH(K14,Events!K:K,0)),"")</f>
        <v/>
      </c>
      <c r="M14" s="150" t="str">
        <f ca="1">IF(ISERROR(MATCH(M13,Events!$H:$H,0)),"",INDEX(Events!$A:$A,MATCH(M13,Events!$H:$H,0)))</f>
        <v/>
      </c>
      <c r="N14" s="151" t="str">
        <f ca="1">IFERROR(INDEX(Events!#REF!,MATCH(M14,Events!M:M,0)),"")</f>
        <v/>
      </c>
    </row>
    <row r="15" spans="1:14" s="51" customFormat="1" ht="13.5" customHeight="1" x14ac:dyDescent="0.2">
      <c r="A15" s="150" t="str">
        <f ca="1">IF(ISERROR(MATCH(A13,Events!$I:$I,0)),"",INDEX(Events!$A:$A,MATCH(A13,Events!$I:$I,0)))</f>
        <v/>
      </c>
      <c r="B15" s="151"/>
      <c r="C15" s="150" t="str">
        <f ca="1">IF(ISERROR(MATCH(C13,Events!$I:$I,0)),"",INDEX(Events!$A:$A,MATCH(C13,Events!$I:$I,0)))</f>
        <v/>
      </c>
      <c r="D15" s="151"/>
      <c r="E15" s="150" t="str">
        <f ca="1">IF(ISERROR(MATCH(E13,Events!$I:$I,0)),"",INDEX(Events!$A:$A,MATCH(E13,Events!$I:$I,0)))</f>
        <v/>
      </c>
      <c r="F15" s="151"/>
      <c r="G15" s="150" t="str">
        <f ca="1">IF(ISERROR(MATCH(G13,Events!$I:$I,0)),"",INDEX(Events!$A:$A,MATCH(G13,Events!$I:$I,0)))</f>
        <v/>
      </c>
      <c r="H15" s="151"/>
      <c r="I15" s="150" t="str">
        <f ca="1">IF(ISERROR(MATCH(I13,Events!$I:$I,0)),"",INDEX(Events!$A:$A,MATCH(I13,Events!$I:$I,0)))</f>
        <v/>
      </c>
      <c r="J15" s="151"/>
      <c r="K15" s="150" t="str">
        <f ca="1">IF(ISERROR(MATCH(K13,Events!$I:$I,0)),"",INDEX(Events!$A:$A,MATCH(K13,Events!$I:$I,0)))</f>
        <v/>
      </c>
      <c r="L15" s="151"/>
      <c r="M15" s="150" t="str">
        <f ca="1">IF(ISERROR(MATCH(M13,Events!$I:$I,0)),"",INDEX(Events!$A:$A,MATCH(M13,Events!$I:$I,0)))</f>
        <v/>
      </c>
      <c r="N15" s="151"/>
    </row>
    <row r="16" spans="1:14" s="51" customFormat="1" ht="13.5" customHeight="1" x14ac:dyDescent="0.2">
      <c r="A16" s="150" t="str">
        <f ca="1">IF(ISERROR(MATCH(A13,Events!$J:$J,0)),"",INDEX(Events!$A:$A,MATCH(A13,Events!$J:$J,0)))</f>
        <v/>
      </c>
      <c r="B16" s="151"/>
      <c r="C16" s="150" t="str">
        <f ca="1">IF(ISERROR(MATCH(C13,Events!$J:$J,0)),"",INDEX(Events!$A:$A,MATCH(C13,Events!$J:$J,0)))</f>
        <v/>
      </c>
      <c r="D16" s="151"/>
      <c r="E16" s="150" t="str">
        <f ca="1">IF(ISERROR(MATCH(E13,Events!$J:$J,0)),"",INDEX(Events!$A:$A,MATCH(E13,Events!$J:$J,0)))</f>
        <v/>
      </c>
      <c r="F16" s="151"/>
      <c r="G16" s="150" t="str">
        <f ca="1">IF(ISERROR(MATCH(G13,Events!$J:$J,0)),"",INDEX(Events!$A:$A,MATCH(G13,Events!$J:$J,0)))</f>
        <v/>
      </c>
      <c r="H16" s="151"/>
      <c r="I16" s="150" t="str">
        <f ca="1">IF(ISERROR(MATCH(I13,Events!$J:$J,0)),"",INDEX(Events!$A:$A,MATCH(I13,Events!$J:$J,0)))</f>
        <v/>
      </c>
      <c r="J16" s="151"/>
      <c r="K16" s="150" t="str">
        <f ca="1">IF(ISERROR(MATCH(K13,Events!$J:$J,0)),"",INDEX(Events!$A:$A,MATCH(K13,Events!$J:$J,0)))</f>
        <v/>
      </c>
      <c r="L16" s="151"/>
      <c r="M16" s="150" t="str">
        <f ca="1">IF(ISERROR(MATCH(M13,Events!$J:$J,0)),"",INDEX(Events!$A:$A,MATCH(M13,Events!$J:$J,0)))</f>
        <v/>
      </c>
      <c r="N16" s="151"/>
    </row>
    <row r="17" spans="1:14" s="51" customFormat="1" ht="13.5" customHeight="1" x14ac:dyDescent="0.2">
      <c r="A17" s="150" t="str">
        <f ca="1">IF(ISERROR(MATCH(A13,Events!$K:$K,0)),"",INDEX(Events!$A:$A,MATCH(A13,Events!$K:$K,0)))</f>
        <v/>
      </c>
      <c r="B17" s="151"/>
      <c r="C17" s="150" t="str">
        <f ca="1">IF(ISERROR(MATCH(C13,Events!$K:$K,0)),"",INDEX(Events!$A:$A,MATCH(C13,Events!$K:$K,0)))</f>
        <v/>
      </c>
      <c r="D17" s="151"/>
      <c r="E17" s="150" t="str">
        <f ca="1">IF(ISERROR(MATCH(E13,Events!$K:$K,0)),"",INDEX(Events!$A:$A,MATCH(E13,Events!$K:$K,0)))</f>
        <v/>
      </c>
      <c r="F17" s="151"/>
      <c r="G17" s="150" t="str">
        <f ca="1">IF(ISERROR(MATCH(G13,Events!$K:$K,0)),"",INDEX(Events!$A:$A,MATCH(G13,Events!$K:$K,0)))</f>
        <v/>
      </c>
      <c r="H17" s="151"/>
      <c r="I17" s="150" t="str">
        <f ca="1">IF(ISERROR(MATCH(I13,Events!$K:$K,0)),"",INDEX(Events!$A:$A,MATCH(I13,Events!$K:$K,0)))</f>
        <v/>
      </c>
      <c r="J17" s="151"/>
      <c r="K17" s="150" t="str">
        <f ca="1">IF(ISERROR(MATCH(K13,Events!$K:$K,0)),"",INDEX(Events!$A:$A,MATCH(K13,Events!$K:$K,0)))</f>
        <v/>
      </c>
      <c r="L17" s="151"/>
      <c r="M17" s="150" t="str">
        <f ca="1">IF(ISERROR(MATCH(M13,Events!$K:$K,0)),"",INDEX(Events!$A:$A,MATCH(M13,Events!$K:$K,0)))</f>
        <v/>
      </c>
      <c r="N17" s="151"/>
    </row>
    <row r="18" spans="1:14" s="5" customFormat="1" ht="13.5" customHeight="1" x14ac:dyDescent="0.2">
      <c r="A18" s="153" t="str">
        <f>IF(ISERROR(MATCH(A13,Moon!$D:$D,0)),"",INDEX(Moon!$E:$E,MATCH(A13,Moon!$D:$D,0)))</f>
        <v>🌓 5:21pm</v>
      </c>
      <c r="B18" s="154"/>
      <c r="C18" s="153" t="str">
        <f>IF(ISERROR(MATCH(C13,Moon!$D:$D,0)),"",INDEX(Moon!$E:$E,MATCH(C13,Moon!$D:$D,0)))</f>
        <v/>
      </c>
      <c r="D18" s="154"/>
      <c r="E18" s="153" t="str">
        <f>IF(ISERROR(MATCH(E13,Moon!$D:$D,0)),"",INDEX(Moon!$E:$E,MATCH(E13,Moon!$D:$D,0)))</f>
        <v/>
      </c>
      <c r="F18" s="154"/>
      <c r="G18" s="153" t="str">
        <f>IF(ISERROR(MATCH(G13,Moon!$D:$D,0)),"",INDEX(Moon!$E:$E,MATCH(G13,Moon!$D:$D,0)))</f>
        <v/>
      </c>
      <c r="H18" s="154"/>
      <c r="I18" s="153" t="str">
        <f>IF(ISERROR(MATCH(I13,Moon!$D:$D,0)),"",INDEX(Moon!$E:$E,MATCH(I13,Moon!$D:$D,0)))</f>
        <v/>
      </c>
      <c r="J18" s="154"/>
      <c r="K18" s="153" t="str">
        <f>IF(ISERROR(MATCH(K13,Moon!$D:$D,0)),"",INDEX(Moon!$E:$E,MATCH(K13,Moon!$D:$D,0)))</f>
        <v/>
      </c>
      <c r="L18" s="154"/>
      <c r="M18" s="153" t="str">
        <f>IF(ISERROR(MATCH(M13,Moon!$D:$D,0)),"",INDEX(Moon!$E:$E,MATCH(M13,Moon!$D:$D,0)))</f>
        <v/>
      </c>
      <c r="N18" s="154"/>
    </row>
    <row r="19" spans="1:14" s="51" customFormat="1" ht="15.75" customHeight="1" x14ac:dyDescent="0.2">
      <c r="A19" s="20">
        <f>IF(M13="","",IF(MONTH(M13+1)&lt;&gt;MONTH(M13),"",M13+1))</f>
        <v>44696</v>
      </c>
      <c r="B19" s="101" t="str">
        <f>IF(ISERROR(MATCH(A19,Events!$G:$G,0)),"",INDEX(Events!$A:$A,MATCH(A19,Events!$G:$G,0)))</f>
        <v/>
      </c>
      <c r="C19" s="20">
        <f>IF(A19="","",IF(MONTH(A19+1)&lt;&gt;MONTH(A19),"",A19+1))</f>
        <v>44697</v>
      </c>
      <c r="D19" s="101" t="str">
        <f>IF(ISERROR(MATCH(C19,Events!$G:$G,0)),"",INDEX(Events!$A:$A,MATCH(C19,Events!$G:$G,0)))</f>
        <v/>
      </c>
      <c r="E19" s="20">
        <f>IF(C19="","",IF(MONTH(C19+1)&lt;&gt;MONTH(C19),"",C19+1))</f>
        <v>44698</v>
      </c>
      <c r="F19" s="101" t="str">
        <f>IF(ISERROR(MATCH(E19,Events!$G:$G,0)),"",INDEX(Events!$A:$A,MATCH(E19,Events!$G:$G,0)))</f>
        <v/>
      </c>
      <c r="G19" s="20">
        <f>IF(E19="","",IF(MONTH(E19+1)&lt;&gt;MONTH(E19),"",E19+1))</f>
        <v>44699</v>
      </c>
      <c r="H19" s="101" t="str">
        <f>IF(ISERROR(MATCH(G19,Events!$G:$G,0)),"",INDEX(Events!$A:$A,MATCH(G19,Events!$G:$G,0)))</f>
        <v/>
      </c>
      <c r="I19" s="20">
        <f>IF(G19="","",IF(MONTH(G19+1)&lt;&gt;MONTH(G19),"",G19+1))</f>
        <v>44700</v>
      </c>
      <c r="J19" s="101" t="str">
        <f>IF(ISERROR(MATCH(I19,Events!$G:$G,0)),"",INDEX(Events!$A:$A,MATCH(I19,Events!$G:$G,0)))</f>
        <v/>
      </c>
      <c r="K19" s="20">
        <f>IF(I19="","",IF(MONTH(I19+1)&lt;&gt;MONTH(I19),"",I19+1))</f>
        <v>44701</v>
      </c>
      <c r="L19" s="101" t="str">
        <f>IF(ISERROR(MATCH(K19,Events!$G:$G,0)),"",INDEX(Events!$A:$A,MATCH(K19,Events!$G:$G,0)))</f>
        <v/>
      </c>
      <c r="M19" s="20">
        <f>IF(K19="","",IF(MONTH(K19+1)&lt;&gt;MONTH(K19),"",K19+1))</f>
        <v>44702</v>
      </c>
      <c r="N19" s="101" t="str">
        <f>IF(ISERROR(MATCH(M19,Events!$G:$G,0)),"",INDEX(Events!$A:$A,MATCH(M19,Events!$G:$G,0)))</f>
        <v>Armed Forces Day</v>
      </c>
    </row>
    <row r="20" spans="1:14" s="51" customFormat="1" ht="13.5" customHeight="1" x14ac:dyDescent="0.2">
      <c r="A20" s="150" t="str">
        <f ca="1">IF(ISERROR(MATCH(A19,Events!$H:$H,0)),"",INDEX(Events!$A:$A,MATCH(A19,Events!$H:$H,0)))</f>
        <v/>
      </c>
      <c r="B20" s="151" t="str">
        <f ca="1">IFERROR(INDEX(Events!#REF!,MATCH(A20,Events!A:A,0)),"")</f>
        <v/>
      </c>
      <c r="C20" s="150" t="str">
        <f ca="1">IF(ISERROR(MATCH(C19,Events!$H:$H,0)),"",INDEX(Events!$A:$A,MATCH(C19,Events!$H:$H,0)))</f>
        <v/>
      </c>
      <c r="D20" s="151" t="str">
        <f ca="1">IFERROR(INDEX(Events!#REF!,MATCH(C20,Events!C:C,0)),"")</f>
        <v/>
      </c>
      <c r="E20" s="150" t="str">
        <f ca="1">IF(ISERROR(MATCH(E19,Events!$H:$H,0)),"",INDEX(Events!$A:$A,MATCH(E19,Events!$H:$H,0)))</f>
        <v/>
      </c>
      <c r="F20" s="151" t="str">
        <f ca="1">IFERROR(INDEX(Events!#REF!,MATCH(E20,Events!E:E,0)),"")</f>
        <v/>
      </c>
      <c r="G20" s="150" t="str">
        <f ca="1">IF(ISERROR(MATCH(G19,Events!$H:$H,0)),"",INDEX(Events!$A:$A,MATCH(G19,Events!$H:$H,0)))</f>
        <v/>
      </c>
      <c r="H20" s="151" t="str">
        <f ca="1">IFERROR(INDEX(Events!#REF!,MATCH(G20,Events!G:G,0)),"")</f>
        <v/>
      </c>
      <c r="I20" s="150" t="str">
        <f ca="1">IF(ISERROR(MATCH(I19,Events!$H:$H,0)),"",INDEX(Events!$A:$A,MATCH(I19,Events!$H:$H,0)))</f>
        <v/>
      </c>
      <c r="J20" s="151" t="str">
        <f ca="1">IFERROR(INDEX(Events!#REF!,MATCH(I20,Events!I:I,0)),"")</f>
        <v/>
      </c>
      <c r="K20" s="150" t="str">
        <f ca="1">IF(ISERROR(MATCH(K19,Events!$H:$H,0)),"",INDEX(Events!$A:$A,MATCH(K19,Events!$H:$H,0)))</f>
        <v/>
      </c>
      <c r="L20" s="151" t="str">
        <f ca="1">IFERROR(INDEX(Events!#REF!,MATCH(K20,Events!K:K,0)),"")</f>
        <v/>
      </c>
      <c r="M20" s="150" t="str">
        <f ca="1">IF(ISERROR(MATCH(M19,Events!$H:$H,0)),"",INDEX(Events!$A:$A,MATCH(M19,Events!$H:$H,0)))</f>
        <v/>
      </c>
      <c r="N20" s="151" t="str">
        <f ca="1">IFERROR(INDEX(Events!#REF!,MATCH(M20,Events!M:M,0)),"")</f>
        <v/>
      </c>
    </row>
    <row r="21" spans="1:14" s="51" customFormat="1" ht="13.5" customHeight="1" x14ac:dyDescent="0.2">
      <c r="A21" s="150" t="str">
        <f ca="1">IF(ISERROR(MATCH(A19,Events!$I:$I,0)),"",INDEX(Events!$A:$A,MATCH(A19,Events!$I:$I,0)))</f>
        <v/>
      </c>
      <c r="B21" s="151"/>
      <c r="C21" s="150" t="str">
        <f ca="1">IF(ISERROR(MATCH(C19,Events!$I:$I,0)),"",INDEX(Events!$A:$A,MATCH(C19,Events!$I:$I,0)))</f>
        <v/>
      </c>
      <c r="D21" s="151"/>
      <c r="E21" s="150" t="str">
        <f ca="1">IF(ISERROR(MATCH(E19,Events!$I:$I,0)),"",INDEX(Events!$A:$A,MATCH(E19,Events!$I:$I,0)))</f>
        <v/>
      </c>
      <c r="F21" s="151"/>
      <c r="G21" s="150" t="str">
        <f ca="1">IF(ISERROR(MATCH(G19,Events!$I:$I,0)),"",INDEX(Events!$A:$A,MATCH(G19,Events!$I:$I,0)))</f>
        <v/>
      </c>
      <c r="H21" s="151"/>
      <c r="I21" s="150" t="str">
        <f ca="1">IF(ISERROR(MATCH(I19,Events!$I:$I,0)),"",INDEX(Events!$A:$A,MATCH(I19,Events!$I:$I,0)))</f>
        <v/>
      </c>
      <c r="J21" s="151"/>
      <c r="K21" s="150" t="str">
        <f ca="1">IF(ISERROR(MATCH(K19,Events!$I:$I,0)),"",INDEX(Events!$A:$A,MATCH(K19,Events!$I:$I,0)))</f>
        <v/>
      </c>
      <c r="L21" s="151"/>
      <c r="M21" s="150" t="str">
        <f ca="1">IF(ISERROR(MATCH(M19,Events!$I:$I,0)),"",INDEX(Events!$A:$A,MATCH(M19,Events!$I:$I,0)))</f>
        <v/>
      </c>
      <c r="N21" s="151"/>
    </row>
    <row r="22" spans="1:14" s="51" customFormat="1" ht="13.5" customHeight="1" x14ac:dyDescent="0.2">
      <c r="A22" s="150" t="str">
        <f ca="1">IF(ISERROR(MATCH(A19,Events!$J:$J,0)),"",INDEX(Events!$A:$A,MATCH(A19,Events!$J:$J,0)))</f>
        <v/>
      </c>
      <c r="B22" s="151"/>
      <c r="C22" s="150" t="str">
        <f ca="1">IF(ISERROR(MATCH(C19,Events!$J:$J,0)),"",INDEX(Events!$A:$A,MATCH(C19,Events!$J:$J,0)))</f>
        <v/>
      </c>
      <c r="D22" s="151"/>
      <c r="E22" s="150" t="str">
        <f ca="1">IF(ISERROR(MATCH(E19,Events!$J:$J,0)),"",INDEX(Events!$A:$A,MATCH(E19,Events!$J:$J,0)))</f>
        <v/>
      </c>
      <c r="F22" s="151"/>
      <c r="G22" s="150" t="str">
        <f ca="1">IF(ISERROR(MATCH(G19,Events!$J:$J,0)),"",INDEX(Events!$A:$A,MATCH(G19,Events!$J:$J,0)))</f>
        <v/>
      </c>
      <c r="H22" s="151"/>
      <c r="I22" s="150" t="str">
        <f ca="1">IF(ISERROR(MATCH(I19,Events!$J:$J,0)),"",INDEX(Events!$A:$A,MATCH(I19,Events!$J:$J,0)))</f>
        <v/>
      </c>
      <c r="J22" s="151"/>
      <c r="K22" s="150" t="str">
        <f ca="1">IF(ISERROR(MATCH(K19,Events!$J:$J,0)),"",INDEX(Events!$A:$A,MATCH(K19,Events!$J:$J,0)))</f>
        <v/>
      </c>
      <c r="L22" s="151"/>
      <c r="M22" s="150" t="str">
        <f ca="1">IF(ISERROR(MATCH(M19,Events!$J:$J,0)),"",INDEX(Events!$A:$A,MATCH(M19,Events!$J:$J,0)))</f>
        <v/>
      </c>
      <c r="N22" s="151"/>
    </row>
    <row r="23" spans="1:14" s="51" customFormat="1" ht="13.5" customHeight="1" x14ac:dyDescent="0.2">
      <c r="A23" s="150" t="str">
        <f ca="1">IF(ISERROR(MATCH(A19,Events!$K:$K,0)),"",INDEX(Events!$A:$A,MATCH(A19,Events!$K:$K,0)))</f>
        <v/>
      </c>
      <c r="B23" s="151"/>
      <c r="C23" s="150" t="str">
        <f ca="1">IF(ISERROR(MATCH(C19,Events!$K:$K,0)),"",INDEX(Events!$A:$A,MATCH(C19,Events!$K:$K,0)))</f>
        <v/>
      </c>
      <c r="D23" s="151"/>
      <c r="E23" s="150" t="str">
        <f ca="1">IF(ISERROR(MATCH(E19,Events!$K:$K,0)),"",INDEX(Events!$A:$A,MATCH(E19,Events!$K:$K,0)))</f>
        <v/>
      </c>
      <c r="F23" s="151"/>
      <c r="G23" s="150" t="str">
        <f ca="1">IF(ISERROR(MATCH(G19,Events!$K:$K,0)),"",INDEX(Events!$A:$A,MATCH(G19,Events!$K:$K,0)))</f>
        <v/>
      </c>
      <c r="H23" s="151"/>
      <c r="I23" s="150" t="str">
        <f ca="1">IF(ISERROR(MATCH(I19,Events!$K:$K,0)),"",INDEX(Events!$A:$A,MATCH(I19,Events!$K:$K,0)))</f>
        <v/>
      </c>
      <c r="J23" s="151"/>
      <c r="K23" s="150" t="str">
        <f ca="1">IF(ISERROR(MATCH(K19,Events!$K:$K,0)),"",INDEX(Events!$A:$A,MATCH(K19,Events!$K:$K,0)))</f>
        <v/>
      </c>
      <c r="L23" s="151"/>
      <c r="M23" s="150" t="str">
        <f ca="1">IF(ISERROR(MATCH(M19,Events!$K:$K,0)),"",INDEX(Events!$A:$A,MATCH(M19,Events!$K:$K,0)))</f>
        <v/>
      </c>
      <c r="N23" s="151"/>
    </row>
    <row r="24" spans="1:14" s="5" customFormat="1" ht="13.5" customHeight="1" x14ac:dyDescent="0.2">
      <c r="A24" s="153" t="str">
        <f>IF(ISERROR(MATCH(A19,Moon!$D:$D,0)),"",INDEX(Moon!$E:$E,MATCH(A19,Moon!$D:$D,0)))</f>
        <v>Full 🌕 9:14pm</v>
      </c>
      <c r="B24" s="154"/>
      <c r="C24" s="153" t="str">
        <f>IF(ISERROR(MATCH(C19,Moon!$D:$D,0)),"",INDEX(Moon!$E:$E,MATCH(C19,Moon!$D:$D,0)))</f>
        <v/>
      </c>
      <c r="D24" s="154"/>
      <c r="E24" s="153" t="str">
        <f>IF(ISERROR(MATCH(E19,Moon!$D:$D,0)),"",INDEX(Moon!$E:$E,MATCH(E19,Moon!$D:$D,0)))</f>
        <v/>
      </c>
      <c r="F24" s="154"/>
      <c r="G24" s="153" t="str">
        <f>IF(ISERROR(MATCH(G19,Moon!$D:$D,0)),"",INDEX(Moon!$E:$E,MATCH(G19,Moon!$D:$D,0)))</f>
        <v/>
      </c>
      <c r="H24" s="154"/>
      <c r="I24" s="153" t="str">
        <f>IF(ISERROR(MATCH(I19,Moon!$D:$D,0)),"",INDEX(Moon!$E:$E,MATCH(I19,Moon!$D:$D,0)))</f>
        <v/>
      </c>
      <c r="J24" s="154"/>
      <c r="K24" s="153" t="str">
        <f>IF(ISERROR(MATCH(K19,Moon!$D:$D,0)),"",INDEX(Moon!$E:$E,MATCH(K19,Moon!$D:$D,0)))</f>
        <v/>
      </c>
      <c r="L24" s="154"/>
      <c r="M24" s="153" t="str">
        <f>IF(ISERROR(MATCH(M19,Moon!$D:$D,0)),"",INDEX(Moon!$E:$E,MATCH(M19,Moon!$D:$D,0)))</f>
        <v/>
      </c>
      <c r="N24" s="154"/>
    </row>
    <row r="25" spans="1:14" s="51" customFormat="1" ht="15.75" customHeight="1" x14ac:dyDescent="0.2">
      <c r="A25" s="20">
        <f>IF(M19="","",IF(MONTH(M19+1)&lt;&gt;MONTH(M19),"",M19+1))</f>
        <v>44703</v>
      </c>
      <c r="B25" s="101" t="str">
        <f>IF(ISERROR(MATCH(A25,Events!$G:$G,0)),"",INDEX(Events!$A:$A,MATCH(A25,Events!$G:$G,0)))</f>
        <v/>
      </c>
      <c r="C25" s="20">
        <f>IF(A25="","",IF(MONTH(A25+1)&lt;&gt;MONTH(A25),"",A25+1))</f>
        <v>44704</v>
      </c>
      <c r="D25" s="101" t="str">
        <f>IF(ISERROR(MATCH(C25,Events!$G:$G,0)),"",INDEX(Events!$A:$A,MATCH(C25,Events!$G:$G,0)))</f>
        <v>Victoria Day (Canada)</v>
      </c>
      <c r="E25" s="20">
        <f>IF(C25="","",IF(MONTH(C25+1)&lt;&gt;MONTH(C25),"",C25+1))</f>
        <v>44705</v>
      </c>
      <c r="F25" s="101" t="str">
        <f>IF(ISERROR(MATCH(E25,Events!$G:$G,0)),"",INDEX(Events!$A:$A,MATCH(E25,Events!$G:$G,0)))</f>
        <v/>
      </c>
      <c r="G25" s="20">
        <f>IF(E25="","",IF(MONTH(E25+1)&lt;&gt;MONTH(E25),"",E25+1))</f>
        <v>44706</v>
      </c>
      <c r="H25" s="101" t="str">
        <f>IF(ISERROR(MATCH(G25,Events!$G:$G,0)),"",INDEX(Events!$A:$A,MATCH(G25,Events!$G:$G,0)))</f>
        <v/>
      </c>
      <c r="I25" s="20">
        <f>IF(G25="","",IF(MONTH(G25+1)&lt;&gt;MONTH(G25),"",G25+1))</f>
        <v>44707</v>
      </c>
      <c r="J25" s="101" t="str">
        <f>IF(ISERROR(MATCH(I25,Events!$G:$G,0)),"",INDEX(Events!$A:$A,MATCH(I25,Events!$G:$G,0)))</f>
        <v/>
      </c>
      <c r="K25" s="20">
        <f>IF(I25="","",IF(MONTH(I25+1)&lt;&gt;MONTH(I25),"",I25+1))</f>
        <v>44708</v>
      </c>
      <c r="L25" s="101" t="str">
        <f>IF(ISERROR(MATCH(K25,Events!$G:$G,0)),"",INDEX(Events!$A:$A,MATCH(K25,Events!$G:$G,0)))</f>
        <v/>
      </c>
      <c r="M25" s="20">
        <f>IF(K25="","",IF(MONTH(K25+1)&lt;&gt;MONTH(K25),"",K25+1))</f>
        <v>44709</v>
      </c>
      <c r="N25" s="101" t="str">
        <f>IF(ISERROR(MATCH(M25,Events!$G:$G,0)),"",INDEX(Events!$A:$A,MATCH(M25,Events!$G:$G,0)))</f>
        <v/>
      </c>
    </row>
    <row r="26" spans="1:14" s="51" customFormat="1" ht="13.5" customHeight="1" x14ac:dyDescent="0.2">
      <c r="A26" s="150" t="str">
        <f ca="1">IF(ISERROR(MATCH(A25,Events!$H:$H,0)),"",INDEX(Events!$A:$A,MATCH(A25,Events!$H:$H,0)))</f>
        <v/>
      </c>
      <c r="B26" s="151" t="str">
        <f ca="1">IFERROR(INDEX(Events!#REF!,MATCH(A26,Events!A:A,0)),"")</f>
        <v/>
      </c>
      <c r="C26" s="150" t="str">
        <f ca="1">IF(ISERROR(MATCH(C25,Events!$H:$H,0)),"",INDEX(Events!$A:$A,MATCH(C25,Events!$H:$H,0)))</f>
        <v/>
      </c>
      <c r="D26" s="151" t="str">
        <f ca="1">IFERROR(INDEX(Events!#REF!,MATCH(C26,Events!C:C,0)),"")</f>
        <v/>
      </c>
      <c r="E26" s="150" t="str">
        <f ca="1">IF(ISERROR(MATCH(E25,Events!$H:$H,0)),"",INDEX(Events!$A:$A,MATCH(E25,Events!$H:$H,0)))</f>
        <v/>
      </c>
      <c r="F26" s="151" t="str">
        <f ca="1">IFERROR(INDEX(Events!#REF!,MATCH(E26,Events!E:E,0)),"")</f>
        <v/>
      </c>
      <c r="G26" s="150" t="str">
        <f ca="1">IF(ISERROR(MATCH(G25,Events!$H:$H,0)),"",INDEX(Events!$A:$A,MATCH(G25,Events!$H:$H,0)))</f>
        <v/>
      </c>
      <c r="H26" s="151" t="str">
        <f ca="1">IFERROR(INDEX(Events!#REF!,MATCH(G26,Events!G:G,0)),"")</f>
        <v/>
      </c>
      <c r="I26" s="150" t="str">
        <f ca="1">IF(ISERROR(MATCH(I25,Events!$H:$H,0)),"",INDEX(Events!$A:$A,MATCH(I25,Events!$H:$H,0)))</f>
        <v/>
      </c>
      <c r="J26" s="151" t="str">
        <f ca="1">IFERROR(INDEX(Events!#REF!,MATCH(I26,Events!I:I,0)),"")</f>
        <v/>
      </c>
      <c r="K26" s="150" t="str">
        <f ca="1">IF(ISERROR(MATCH(K25,Events!$H:$H,0)),"",INDEX(Events!$A:$A,MATCH(K25,Events!$H:$H,0)))</f>
        <v/>
      </c>
      <c r="L26" s="151" t="str">
        <f ca="1">IFERROR(INDEX(Events!#REF!,MATCH(K26,Events!K:K,0)),"")</f>
        <v/>
      </c>
      <c r="M26" s="150" t="str">
        <f ca="1">IF(ISERROR(MATCH(M25,Events!$H:$H,0)),"",INDEX(Events!$A:$A,MATCH(M25,Events!$H:$H,0)))</f>
        <v/>
      </c>
      <c r="N26" s="151" t="str">
        <f ca="1">IFERROR(INDEX(Events!#REF!,MATCH(M26,Events!M:M,0)),"")</f>
        <v/>
      </c>
    </row>
    <row r="27" spans="1:14" s="51" customFormat="1" ht="13.5" customHeight="1" x14ac:dyDescent="0.2">
      <c r="A27" s="150" t="str">
        <f ca="1">IF(ISERROR(MATCH(A25,Events!$I:$I,0)),"",INDEX(Events!$A:$A,MATCH(A25,Events!$I:$I,0)))</f>
        <v/>
      </c>
      <c r="B27" s="151"/>
      <c r="C27" s="150" t="str">
        <f ca="1">IF(ISERROR(MATCH(C25,Events!$I:$I,0)),"",INDEX(Events!$A:$A,MATCH(C25,Events!$I:$I,0)))</f>
        <v/>
      </c>
      <c r="D27" s="151"/>
      <c r="E27" s="150" t="str">
        <f ca="1">IF(ISERROR(MATCH(E25,Events!$I:$I,0)),"",INDEX(Events!$A:$A,MATCH(E25,Events!$I:$I,0)))</f>
        <v/>
      </c>
      <c r="F27" s="151"/>
      <c r="G27" s="150" t="str">
        <f ca="1">IF(ISERROR(MATCH(G25,Events!$I:$I,0)),"",INDEX(Events!$A:$A,MATCH(G25,Events!$I:$I,0)))</f>
        <v/>
      </c>
      <c r="H27" s="151"/>
      <c r="I27" s="150" t="str">
        <f ca="1">IF(ISERROR(MATCH(I25,Events!$I:$I,0)),"",INDEX(Events!$A:$A,MATCH(I25,Events!$I:$I,0)))</f>
        <v/>
      </c>
      <c r="J27" s="151"/>
      <c r="K27" s="150" t="str">
        <f ca="1">IF(ISERROR(MATCH(K25,Events!$I:$I,0)),"",INDEX(Events!$A:$A,MATCH(K25,Events!$I:$I,0)))</f>
        <v/>
      </c>
      <c r="L27" s="151"/>
      <c r="M27" s="150" t="str">
        <f ca="1">IF(ISERROR(MATCH(M25,Events!$I:$I,0)),"",INDEX(Events!$A:$A,MATCH(M25,Events!$I:$I,0)))</f>
        <v/>
      </c>
      <c r="N27" s="151"/>
    </row>
    <row r="28" spans="1:14" s="51" customFormat="1" ht="13.5" customHeight="1" x14ac:dyDescent="0.2">
      <c r="A28" s="150" t="str">
        <f ca="1">IF(ISERROR(MATCH(A25,Events!$J:$J,0)),"",INDEX(Events!$A:$A,MATCH(A25,Events!$J:$J,0)))</f>
        <v/>
      </c>
      <c r="B28" s="151"/>
      <c r="C28" s="150" t="str">
        <f ca="1">IF(ISERROR(MATCH(C25,Events!$J:$J,0)),"",INDEX(Events!$A:$A,MATCH(C25,Events!$J:$J,0)))</f>
        <v/>
      </c>
      <c r="D28" s="151"/>
      <c r="E28" s="150" t="str">
        <f ca="1">IF(ISERROR(MATCH(E25,Events!$J:$J,0)),"",INDEX(Events!$A:$A,MATCH(E25,Events!$J:$J,0)))</f>
        <v/>
      </c>
      <c r="F28" s="151"/>
      <c r="G28" s="150" t="str">
        <f ca="1">IF(ISERROR(MATCH(G25,Events!$J:$J,0)),"",INDEX(Events!$A:$A,MATCH(G25,Events!$J:$J,0)))</f>
        <v/>
      </c>
      <c r="H28" s="151"/>
      <c r="I28" s="150" t="str">
        <f ca="1">IF(ISERROR(MATCH(I25,Events!$J:$J,0)),"",INDEX(Events!$A:$A,MATCH(I25,Events!$J:$J,0)))</f>
        <v/>
      </c>
      <c r="J28" s="151"/>
      <c r="K28" s="150" t="str">
        <f ca="1">IF(ISERROR(MATCH(K25,Events!$J:$J,0)),"",INDEX(Events!$A:$A,MATCH(K25,Events!$J:$J,0)))</f>
        <v/>
      </c>
      <c r="L28" s="151"/>
      <c r="M28" s="150" t="str">
        <f ca="1">IF(ISERROR(MATCH(M25,Events!$J:$J,0)),"",INDEX(Events!$A:$A,MATCH(M25,Events!$J:$J,0)))</f>
        <v/>
      </c>
      <c r="N28" s="151"/>
    </row>
    <row r="29" spans="1:14" s="51" customFormat="1" ht="13.5" customHeight="1" x14ac:dyDescent="0.2">
      <c r="A29" s="150" t="str">
        <f ca="1">IF(ISERROR(MATCH(A25,Events!$K:$K,0)),"",INDEX(Events!$A:$A,MATCH(A25,Events!$K:$K,0)))</f>
        <v/>
      </c>
      <c r="B29" s="151"/>
      <c r="C29" s="150" t="str">
        <f ca="1">IF(ISERROR(MATCH(C25,Events!$K:$K,0)),"",INDEX(Events!$A:$A,MATCH(C25,Events!$K:$K,0)))</f>
        <v/>
      </c>
      <c r="D29" s="151"/>
      <c r="E29" s="150" t="str">
        <f ca="1">IF(ISERROR(MATCH(E25,Events!$K:$K,0)),"",INDEX(Events!$A:$A,MATCH(E25,Events!$K:$K,0)))</f>
        <v/>
      </c>
      <c r="F29" s="151"/>
      <c r="G29" s="150" t="str">
        <f ca="1">IF(ISERROR(MATCH(G25,Events!$K:$K,0)),"",INDEX(Events!$A:$A,MATCH(G25,Events!$K:$K,0)))</f>
        <v/>
      </c>
      <c r="H29" s="151"/>
      <c r="I29" s="150" t="str">
        <f ca="1">IF(ISERROR(MATCH(I25,Events!$K:$K,0)),"",INDEX(Events!$A:$A,MATCH(I25,Events!$K:$K,0)))</f>
        <v/>
      </c>
      <c r="J29" s="151"/>
      <c r="K29" s="150" t="str">
        <f ca="1">IF(ISERROR(MATCH(K25,Events!$K:$K,0)),"",INDEX(Events!$A:$A,MATCH(K25,Events!$K:$K,0)))</f>
        <v/>
      </c>
      <c r="L29" s="151"/>
      <c r="M29" s="150" t="str">
        <f ca="1">IF(ISERROR(MATCH(M25,Events!$K:$K,0)),"",INDEX(Events!$A:$A,MATCH(M25,Events!$K:$K,0)))</f>
        <v/>
      </c>
      <c r="N29" s="151"/>
    </row>
    <row r="30" spans="1:14" s="5" customFormat="1" ht="13.5" customHeight="1" x14ac:dyDescent="0.2">
      <c r="A30" s="153" t="str">
        <f>IF(ISERROR(MATCH(A25,Moon!$D:$D,0)),"",INDEX(Moon!$E:$E,MATCH(A25,Moon!$D:$D,0)))</f>
        <v>🌗 11:43am</v>
      </c>
      <c r="B30" s="154"/>
      <c r="C30" s="153" t="str">
        <f>IF(ISERROR(MATCH(C25,Moon!$D:$D,0)),"",INDEX(Moon!$E:$E,MATCH(C25,Moon!$D:$D,0)))</f>
        <v/>
      </c>
      <c r="D30" s="154"/>
      <c r="E30" s="153" t="str">
        <f>IF(ISERROR(MATCH(E25,Moon!$D:$D,0)),"",INDEX(Moon!$E:$E,MATCH(E25,Moon!$D:$D,0)))</f>
        <v/>
      </c>
      <c r="F30" s="154"/>
      <c r="G30" s="153" t="str">
        <f>IF(ISERROR(MATCH(G25,Moon!$D:$D,0)),"",INDEX(Moon!$E:$E,MATCH(G25,Moon!$D:$D,0)))</f>
        <v/>
      </c>
      <c r="H30" s="154"/>
      <c r="I30" s="153" t="str">
        <f>IF(ISERROR(MATCH(I25,Moon!$D:$D,0)),"",INDEX(Moon!$E:$E,MATCH(I25,Moon!$D:$D,0)))</f>
        <v/>
      </c>
      <c r="J30" s="154"/>
      <c r="K30" s="153" t="str">
        <f>IF(ISERROR(MATCH(K25,Moon!$D:$D,0)),"",INDEX(Moon!$E:$E,MATCH(K25,Moon!$D:$D,0)))</f>
        <v/>
      </c>
      <c r="L30" s="154"/>
      <c r="M30" s="153" t="str">
        <f>IF(ISERROR(MATCH(M25,Moon!$D:$D,0)),"",INDEX(Moon!$E:$E,MATCH(M25,Moon!$D:$D,0)))</f>
        <v/>
      </c>
      <c r="N30" s="154"/>
    </row>
    <row r="31" spans="1:14" s="51" customFormat="1" ht="15.75" x14ac:dyDescent="0.2">
      <c r="A31" s="20">
        <f>IF(M25="","",IF(MONTH(M25+1)&lt;&gt;MONTH(M25),"",M25+1))</f>
        <v>44710</v>
      </c>
      <c r="B31" s="101" t="str">
        <f>IF(ISERROR(MATCH(A31,Events!$G:$G,0)),"",INDEX(Events!$A:$A,MATCH(A31,Events!$G:$G,0)))</f>
        <v/>
      </c>
      <c r="C31" s="20">
        <f>IF(A31="","",IF(MONTH(A31+1)&lt;&gt;MONTH(A31),"",A31+1))</f>
        <v>44711</v>
      </c>
      <c r="D31" s="101" t="str">
        <f>IF(ISERROR(MATCH(C31,Events!$G:$G,0)),"",INDEX(Events!$A:$A,MATCH(C31,Events!$G:$G,0)))</f>
        <v>Memorial Day</v>
      </c>
      <c r="E31" s="20">
        <f>IF(C31="","",IF(MONTH(C31+1)&lt;&gt;MONTH(C31),"",C31+1))</f>
        <v>44712</v>
      </c>
      <c r="F31" s="101" t="str">
        <f>IF(ISERROR(MATCH(E31,Events!$G:$G,0)),"",INDEX(Events!$A:$A,MATCH(E31,Events!$G:$G,0)))</f>
        <v/>
      </c>
      <c r="G31" s="20" t="str">
        <f>IF(E31="","",IF(MONTH(E31+1)&lt;&gt;MONTH(E31),"",E31+1))</f>
        <v/>
      </c>
      <c r="H31" s="101" t="str">
        <f>IF(ISERROR(MATCH(G31,Events!$G:$G,0)),"",INDEX(Events!$A:$A,MATCH(G31,Events!$G:$G,0)))</f>
        <v/>
      </c>
      <c r="I31" s="20" t="str">
        <f>IF(G31="","",IF(MONTH(G31+1)&lt;&gt;MONTH(G31),"",G31+1))</f>
        <v/>
      </c>
      <c r="J31" s="101" t="str">
        <f>IF(ISERROR(MATCH(I31,Events!$G:$G,0)),"",INDEX(Events!$A:$A,MATCH(I31,Events!$G:$G,0)))</f>
        <v/>
      </c>
      <c r="K31" s="20" t="str">
        <f>IF(I31="","",IF(MONTH(I31+1)&lt;&gt;MONTH(I31),"",I31+1))</f>
        <v/>
      </c>
      <c r="L31" s="101" t="str">
        <f>IF(ISERROR(MATCH(K31,Events!$G:$G,0)),"",INDEX(Events!$A:$A,MATCH(K31,Events!$G:$G,0)))</f>
        <v/>
      </c>
      <c r="M31" s="20" t="str">
        <f>IF(K31="","",IF(MONTH(K31+1)&lt;&gt;MONTH(K31),"",K31+1))</f>
        <v/>
      </c>
      <c r="N31" s="101" t="str">
        <f>IF(ISERROR(MATCH(M31,Events!$G:$G,0)),"",INDEX(Events!$A:$A,MATCH(M31,Events!$G:$G,0)))</f>
        <v/>
      </c>
    </row>
    <row r="32" spans="1:14" s="51" customFormat="1" ht="13.5" customHeight="1" x14ac:dyDescent="0.2">
      <c r="A32" s="150" t="str">
        <f ca="1">IF(ISERROR(MATCH(A31,Events!$H:$H,0)),"",INDEX(Events!$A:$A,MATCH(A31,Events!$H:$H,0)))</f>
        <v/>
      </c>
      <c r="B32" s="151" t="str">
        <f ca="1">IFERROR(INDEX(Events!#REF!,MATCH(A32,Events!A:A,0)),"")</f>
        <v/>
      </c>
      <c r="C32" s="150" t="str">
        <f ca="1">IF(ISERROR(MATCH(C31,Events!$H:$H,0)),"",INDEX(Events!$A:$A,MATCH(C31,Events!$H:$H,0)))</f>
        <v/>
      </c>
      <c r="D32" s="151" t="str">
        <f ca="1">IFERROR(INDEX(Events!#REF!,MATCH(C32,Events!C:C,0)),"")</f>
        <v/>
      </c>
      <c r="E32" s="150" t="str">
        <f ca="1">IF(ISERROR(MATCH(E31,Events!$H:$H,0)),"",INDEX(Events!$A:$A,MATCH(E31,Events!$H:$H,0)))</f>
        <v/>
      </c>
      <c r="F32" s="151" t="str">
        <f ca="1">IFERROR(INDEX(Events!#REF!,MATCH(E32,Events!E:E,0)),"")</f>
        <v/>
      </c>
      <c r="G32" s="150" t="str">
        <f ca="1">IF(ISERROR(MATCH(G31,Events!$H:$H,0)),"",INDEX(Events!$A:$A,MATCH(G31,Events!$H:$H,0)))</f>
        <v/>
      </c>
      <c r="H32" s="151" t="str">
        <f ca="1">IFERROR(INDEX(Events!#REF!,MATCH(G32,Events!G:G,0)),"")</f>
        <v/>
      </c>
      <c r="I32" s="150" t="str">
        <f ca="1">IF(ISERROR(MATCH(I31,Events!$H:$H,0)),"",INDEX(Events!$A:$A,MATCH(I31,Events!$H:$H,0)))</f>
        <v/>
      </c>
      <c r="J32" s="151" t="str">
        <f ca="1">IFERROR(INDEX(Events!#REF!,MATCH(I32,Events!I:I,0)),"")</f>
        <v/>
      </c>
      <c r="K32" s="150" t="str">
        <f ca="1">IF(ISERROR(MATCH(K31,Events!$H:$H,0)),"",INDEX(Events!$A:$A,MATCH(K31,Events!$H:$H,0)))</f>
        <v/>
      </c>
      <c r="L32" s="151" t="str">
        <f ca="1">IFERROR(INDEX(Events!#REF!,MATCH(K32,Events!K:K,0)),"")</f>
        <v/>
      </c>
      <c r="M32" s="150" t="str">
        <f ca="1">IF(ISERROR(MATCH(M31,Events!$H:$H,0)),"",INDEX(Events!$A:$A,MATCH(M31,Events!$H:$H,0)))</f>
        <v/>
      </c>
      <c r="N32" s="151" t="str">
        <f ca="1">IFERROR(INDEX(Events!#REF!,MATCH(M32,Events!M:M,0)),"")</f>
        <v/>
      </c>
    </row>
    <row r="33" spans="1:14" s="51" customFormat="1" ht="13.5" customHeight="1" x14ac:dyDescent="0.2">
      <c r="A33" s="150" t="str">
        <f ca="1">IF(ISERROR(MATCH(A31,Events!$I:$I,0)),"",INDEX(Events!$A:$A,MATCH(A31,Events!$I:$I,0)))</f>
        <v/>
      </c>
      <c r="B33" s="151"/>
      <c r="C33" s="150" t="str">
        <f ca="1">IF(ISERROR(MATCH(C31,Events!$I:$I,0)),"",INDEX(Events!$A:$A,MATCH(C31,Events!$I:$I,0)))</f>
        <v/>
      </c>
      <c r="D33" s="151"/>
      <c r="E33" s="150" t="str">
        <f ca="1">IF(ISERROR(MATCH(E31,Events!$I:$I,0)),"",INDEX(Events!$A:$A,MATCH(E31,Events!$I:$I,0)))</f>
        <v/>
      </c>
      <c r="F33" s="151"/>
      <c r="G33" s="150" t="str">
        <f ca="1">IF(ISERROR(MATCH(G31,Events!$I:$I,0)),"",INDEX(Events!$A:$A,MATCH(G31,Events!$I:$I,0)))</f>
        <v/>
      </c>
      <c r="H33" s="151"/>
      <c r="I33" s="150" t="str">
        <f ca="1">IF(ISERROR(MATCH(I31,Events!$I:$I,0)),"",INDEX(Events!$A:$A,MATCH(I31,Events!$I:$I,0)))</f>
        <v/>
      </c>
      <c r="J33" s="151"/>
      <c r="K33" s="150" t="str">
        <f ca="1">IF(ISERROR(MATCH(K31,Events!$I:$I,0)),"",INDEX(Events!$A:$A,MATCH(K31,Events!$I:$I,0)))</f>
        <v/>
      </c>
      <c r="L33" s="151"/>
      <c r="M33" s="150" t="str">
        <f ca="1">IF(ISERROR(MATCH(M31,Events!$I:$I,0)),"",INDEX(Events!$A:$A,MATCH(M31,Events!$I:$I,0)))</f>
        <v/>
      </c>
      <c r="N33" s="151"/>
    </row>
    <row r="34" spans="1:14" s="51" customFormat="1" ht="13.5" customHeight="1" x14ac:dyDescent="0.2">
      <c r="A34" s="150" t="str">
        <f ca="1">IF(ISERROR(MATCH(A31,Events!$J:$J,0)),"",INDEX(Events!$A:$A,MATCH(A31,Events!$J:$J,0)))</f>
        <v/>
      </c>
      <c r="B34" s="151"/>
      <c r="C34" s="150" t="str">
        <f ca="1">IF(ISERROR(MATCH(C31,Events!$J:$J,0)),"",INDEX(Events!$A:$A,MATCH(C31,Events!$J:$J,0)))</f>
        <v/>
      </c>
      <c r="D34" s="151"/>
      <c r="E34" s="150" t="str">
        <f ca="1">IF(ISERROR(MATCH(E31,Events!$J:$J,0)),"",INDEX(Events!$A:$A,MATCH(E31,Events!$J:$J,0)))</f>
        <v/>
      </c>
      <c r="F34" s="151"/>
      <c r="G34" s="150" t="str">
        <f ca="1">IF(ISERROR(MATCH(G31,Events!$J:$J,0)),"",INDEX(Events!$A:$A,MATCH(G31,Events!$J:$J,0)))</f>
        <v/>
      </c>
      <c r="H34" s="151"/>
      <c r="I34" s="150" t="str">
        <f ca="1">IF(ISERROR(MATCH(I31,Events!$J:$J,0)),"",INDEX(Events!$A:$A,MATCH(I31,Events!$J:$J,0)))</f>
        <v/>
      </c>
      <c r="J34" s="151"/>
      <c r="K34" s="150" t="str">
        <f ca="1">IF(ISERROR(MATCH(K31,Events!$J:$J,0)),"",INDEX(Events!$A:$A,MATCH(K31,Events!$J:$J,0)))</f>
        <v/>
      </c>
      <c r="L34" s="151"/>
      <c r="M34" s="150" t="str">
        <f ca="1">IF(ISERROR(MATCH(M31,Events!$J:$J,0)),"",INDEX(Events!$A:$A,MATCH(M31,Events!$J:$J,0)))</f>
        <v/>
      </c>
      <c r="N34" s="151"/>
    </row>
    <row r="35" spans="1:14" s="51" customFormat="1" ht="13.5" customHeight="1" x14ac:dyDescent="0.2">
      <c r="A35" s="150" t="str">
        <f ca="1">IF(ISERROR(MATCH(A31,Events!$K:$K,0)),"",INDEX(Events!$A:$A,MATCH(A31,Events!$K:$K,0)))</f>
        <v/>
      </c>
      <c r="B35" s="151"/>
      <c r="C35" s="150" t="str">
        <f ca="1">IF(ISERROR(MATCH(C31,Events!$K:$K,0)),"",INDEX(Events!$A:$A,MATCH(C31,Events!$K:$K,0)))</f>
        <v/>
      </c>
      <c r="D35" s="151"/>
      <c r="E35" s="150" t="str">
        <f ca="1">IF(ISERROR(MATCH(E31,Events!$K:$K,0)),"",INDEX(Events!$A:$A,MATCH(E31,Events!$K:$K,0)))</f>
        <v/>
      </c>
      <c r="F35" s="151"/>
      <c r="G35" s="150" t="str">
        <f ca="1">IF(ISERROR(MATCH(G31,Events!$K:$K,0)),"",INDEX(Events!$A:$A,MATCH(G31,Events!$K:$K,0)))</f>
        <v/>
      </c>
      <c r="H35" s="151"/>
      <c r="I35" s="150" t="str">
        <f ca="1">IF(ISERROR(MATCH(I31,Events!$K:$K,0)),"",INDEX(Events!$A:$A,MATCH(I31,Events!$K:$K,0)))</f>
        <v/>
      </c>
      <c r="J35" s="151"/>
      <c r="K35" s="150" t="str">
        <f ca="1">IF(ISERROR(MATCH(K31,Events!$K:$K,0)),"",INDEX(Events!$A:$A,MATCH(K31,Events!$K:$K,0)))</f>
        <v/>
      </c>
      <c r="L35" s="151"/>
      <c r="M35" s="150" t="str">
        <f ca="1">IF(ISERROR(MATCH(M31,Events!$K:$K,0)),"",INDEX(Events!$A:$A,MATCH(M31,Events!$K:$K,0)))</f>
        <v/>
      </c>
      <c r="N35" s="151"/>
    </row>
    <row r="36" spans="1:14" s="5" customFormat="1" ht="13.5" customHeight="1" x14ac:dyDescent="0.2">
      <c r="A36" s="153" t="str">
        <f>IF(ISERROR(MATCH(A31,Moon!$D:$D,0)),"",INDEX(Moon!$E:$E,MATCH(A31,Moon!$D:$D,0)))</f>
        <v/>
      </c>
      <c r="B36" s="154"/>
      <c r="C36" s="153" t="str">
        <f>IF(ISERROR(MATCH(C31,Moon!$D:$D,0)),"",INDEX(Moon!$E:$E,MATCH(C31,Moon!$D:$D,0)))</f>
        <v>New 🌑 4:30am</v>
      </c>
      <c r="D36" s="154"/>
      <c r="E36" s="153" t="str">
        <f>IF(ISERROR(MATCH(E31,Moon!$D:$D,0)),"",INDEX(Moon!$E:$E,MATCH(E31,Moon!$D:$D,0)))</f>
        <v/>
      </c>
      <c r="F36" s="154"/>
      <c r="G36" s="153" t="str">
        <f>IF(ISERROR(MATCH(G31,Moon!$D:$D,0)),"",INDEX(Moon!$E:$E,MATCH(G31,Moon!$D:$D,0)))</f>
        <v/>
      </c>
      <c r="H36" s="154"/>
      <c r="I36" s="153" t="str">
        <f>IF(ISERROR(MATCH(I31,Moon!$D:$D,0)),"",INDEX(Moon!$E:$E,MATCH(I31,Moon!$D:$D,0)))</f>
        <v/>
      </c>
      <c r="J36" s="154"/>
      <c r="K36" s="153" t="str">
        <f>IF(ISERROR(MATCH(K31,Moon!$D:$D,0)),"",INDEX(Moon!$E:$E,MATCH(K31,Moon!$D:$D,0)))</f>
        <v/>
      </c>
      <c r="L36" s="154"/>
      <c r="M36" s="153" t="str">
        <f>IF(ISERROR(MATCH(M31,Moon!$D:$D,0)),"",INDEX(Moon!$E:$E,MATCH(M31,Moon!$D:$D,0)))</f>
        <v/>
      </c>
      <c r="N36" s="154"/>
    </row>
    <row r="37" spans="1:14" ht="15.75" x14ac:dyDescent="0.2">
      <c r="A37" s="20" t="str">
        <f>IF(M31="","",IF(MONTH(M31+1)&lt;&gt;MONTH(M31),"",M31+1))</f>
        <v/>
      </c>
      <c r="B37" s="101" t="str">
        <f>IF(ISERROR(MATCH(A37,Events!$G:$G,0)),"",INDEX(Events!$A:$A,MATCH(A37,Events!$G:$G,0)))</f>
        <v/>
      </c>
      <c r="C37" s="20" t="str">
        <f>IF(A37="","",IF(MONTH(A37+1)&lt;&gt;MONTH(A37),"",A37+1))</f>
        <v/>
      </c>
      <c r="D37" s="101" t="str">
        <f>IF(ISERROR(MATCH(C37,Events!$G:$G,0)),"",INDEX(Events!$A:$A,MATCH(C37,Events!$G:$G,0)))</f>
        <v/>
      </c>
      <c r="E37" s="25" t="s">
        <v>6</v>
      </c>
      <c r="F37" s="11"/>
      <c r="G37" s="11"/>
      <c r="H37" s="11"/>
      <c r="I37" s="11"/>
      <c r="J37" s="12"/>
      <c r="K37" s="10"/>
      <c r="L37" s="11"/>
      <c r="M37" s="11"/>
      <c r="N37" s="12"/>
    </row>
    <row r="38" spans="1:14" ht="13.5" customHeight="1" x14ac:dyDescent="0.2">
      <c r="A38" s="150" t="str">
        <f ca="1">IF(ISERROR(MATCH(A37,Events!$H:$H,0)),"",INDEX(Events!$A:$A,MATCH(A37,Events!$H:$H,0)))</f>
        <v/>
      </c>
      <c r="B38" s="151" t="str">
        <f ca="1">IFERROR(INDEX(Events!#REF!,MATCH(A38,Events!A:A,0)),"")</f>
        <v/>
      </c>
      <c r="C38" s="150" t="str">
        <f ca="1">IF(ISERROR(MATCH(C37,Events!$H:$H,0)),"",INDEX(Events!$A:$A,MATCH(C37,Events!$H:$H,0)))</f>
        <v/>
      </c>
      <c r="D38" s="151" t="str">
        <f ca="1">IFERROR(INDEX(Events!#REF!,MATCH(C38,Events!C:C,0)),"")</f>
        <v/>
      </c>
      <c r="E38" s="26"/>
      <c r="F38" s="9"/>
      <c r="G38" s="9"/>
      <c r="H38" s="9"/>
      <c r="I38" s="9"/>
      <c r="J38" s="14"/>
      <c r="K38" s="144" t="s">
        <v>2</v>
      </c>
      <c r="L38" s="145"/>
      <c r="M38" s="145"/>
      <c r="N38" s="146"/>
    </row>
    <row r="39" spans="1:14" ht="13.5" customHeight="1" x14ac:dyDescent="0.2">
      <c r="A39" s="150" t="str">
        <f ca="1">IF(ISERROR(MATCH(A37,Events!$I:$I,0)),"",INDEX(Events!$A:$A,MATCH(A37,Events!$I:$I,0)))</f>
        <v/>
      </c>
      <c r="B39" s="151"/>
      <c r="C39" s="150" t="str">
        <f ca="1">IF(ISERROR(MATCH(C37,Events!$I:$I,0)),"",INDEX(Events!$A:$A,MATCH(C37,Events!$I:$I,0)))</f>
        <v/>
      </c>
      <c r="D39" s="151"/>
      <c r="E39" s="26"/>
      <c r="F39" s="9"/>
      <c r="G39" s="9"/>
      <c r="H39" s="9"/>
      <c r="I39" s="9"/>
      <c r="J39" s="14"/>
      <c r="K39" s="147" t="s">
        <v>100</v>
      </c>
      <c r="L39" s="148"/>
      <c r="M39" s="148"/>
      <c r="N39" s="149"/>
    </row>
    <row r="40" spans="1:14" ht="13.5" customHeight="1" x14ac:dyDescent="0.2">
      <c r="A40" s="150" t="str">
        <f ca="1">IF(ISERROR(MATCH(A37,Events!$J:$J,0)),"",INDEX(Events!$A:$A,MATCH(A37,Events!$J:$J,0)))</f>
        <v/>
      </c>
      <c r="B40" s="151"/>
      <c r="C40" s="150" t="str">
        <f ca="1">IF(ISERROR(MATCH(C37,Events!$J:$J,0)),"",INDEX(Events!$A:$A,MATCH(C37,Events!$J:$J,0)))</f>
        <v/>
      </c>
      <c r="D40" s="151"/>
      <c r="E40" s="26"/>
      <c r="F40" s="9"/>
      <c r="G40" s="9"/>
      <c r="H40" s="9"/>
      <c r="I40" s="9"/>
      <c r="J40" s="14"/>
      <c r="K40" s="139" t="s">
        <v>118</v>
      </c>
      <c r="L40" s="140"/>
      <c r="M40" s="140"/>
      <c r="N40" s="141"/>
    </row>
    <row r="41" spans="1:14" ht="13.5" customHeight="1" x14ac:dyDescent="0.2">
      <c r="A41" s="150" t="str">
        <f ca="1">IF(ISERROR(MATCH(A37,Events!$K:$K,0)),"",INDEX(Events!$A:$A,MATCH(A37,Events!$K:$K,0)))</f>
        <v/>
      </c>
      <c r="B41" s="151"/>
      <c r="C41" s="150" t="str">
        <f ca="1">IF(ISERROR(MATCH(C37,Events!$K:$K,0)),"",INDEX(Events!$A:$A,MATCH(C37,Events!$K:$K,0)))</f>
        <v/>
      </c>
      <c r="D41" s="151"/>
      <c r="E41" s="26"/>
      <c r="F41" s="9"/>
      <c r="G41" s="9"/>
      <c r="H41" s="9"/>
      <c r="I41" s="9"/>
      <c r="J41" s="14"/>
      <c r="K41" s="13"/>
      <c r="L41" s="9"/>
      <c r="M41" s="7"/>
      <c r="N41" s="22"/>
    </row>
    <row r="42" spans="1:14" ht="13.5" customHeight="1" x14ac:dyDescent="0.2">
      <c r="A42" s="153" t="str">
        <f>IF(ISERROR(MATCH(A37,Moon!$D:$D,0)),"",INDEX(Moon!$E:$E,MATCH(A37,Moon!$D:$D,0)))</f>
        <v/>
      </c>
      <c r="B42" s="154"/>
      <c r="C42" s="153" t="str">
        <f>IF(ISERROR(MATCH(C37,Moon!$D:$D,0)),"",INDEX(Moon!$E:$E,MATCH(C37,Moon!$D:$D,0)))</f>
        <v/>
      </c>
      <c r="D42" s="154"/>
      <c r="E42" s="99" t="str">
        <f>'1'!E42</f>
        <v>Moon phase times based on time zone UTC-7</v>
      </c>
      <c r="F42" s="100"/>
      <c r="G42" s="16"/>
      <c r="H42" s="16"/>
      <c r="I42" s="16"/>
      <c r="J42" s="18"/>
      <c r="K42" s="15"/>
      <c r="L42" s="16"/>
      <c r="M42" s="17"/>
      <c r="N42" s="19"/>
    </row>
    <row r="43" spans="1:14" x14ac:dyDescent="0.2">
      <c r="M43" s="6"/>
    </row>
    <row r="45" spans="1:14" s="3" customFormat="1" ht="11.25" x14ac:dyDescent="0.2"/>
    <row r="46" spans="1:14" s="3" customFormat="1" ht="10.5" customHeight="1" x14ac:dyDescent="0.2"/>
    <row r="47" spans="1:14" s="3" customFormat="1" ht="10.5" customHeight="1" x14ac:dyDescent="0.2"/>
    <row r="48" spans="1:14" s="3" customFormat="1" ht="10.5" customHeight="1" x14ac:dyDescent="0.2"/>
    <row r="49" s="3" customFormat="1" ht="10.5" customHeight="1" x14ac:dyDescent="0.2"/>
    <row r="50" s="3" customFormat="1" ht="10.5" customHeight="1" x14ac:dyDescent="0.2"/>
    <row r="51" s="3" customFormat="1" ht="10.5" customHeight="1" x14ac:dyDescent="0.2"/>
    <row r="52" s="3" customFormat="1" ht="10.5" customHeight="1" x14ac:dyDescent="0.2"/>
    <row r="53" s="3" customFormat="1" ht="10.5" customHeight="1" x14ac:dyDescent="0.2"/>
    <row r="54" s="3" customFormat="1" ht="11.25" x14ac:dyDescent="0.2"/>
    <row r="55" s="3" customFormat="1" ht="10.5" customHeight="1" x14ac:dyDescent="0.2"/>
    <row r="56" s="3" customFormat="1" ht="10.5" customHeight="1" x14ac:dyDescent="0.2"/>
    <row r="57" s="3" customFormat="1" ht="10.5" customHeight="1" x14ac:dyDescent="0.2"/>
    <row r="58" s="3" customFormat="1" ht="10.5" customHeight="1" x14ac:dyDescent="0.2"/>
    <row r="59" s="3" customFormat="1" ht="10.5" customHeight="1" x14ac:dyDescent="0.2"/>
    <row r="60" s="3" customFormat="1" ht="10.5" customHeight="1" x14ac:dyDescent="0.2"/>
    <row r="61" s="3" customFormat="1" ht="10.5" customHeight="1" x14ac:dyDescent="0.2"/>
    <row r="62" s="3" customFormat="1" ht="10.5" customHeight="1" x14ac:dyDescent="0.2"/>
    <row r="63" s="3" customFormat="1" ht="11.25" x14ac:dyDescent="0.2"/>
    <row r="64" s="3" customFormat="1" ht="10.5" customHeight="1" x14ac:dyDescent="0.2"/>
    <row r="65" s="3" customFormat="1" ht="10.5" customHeight="1" x14ac:dyDescent="0.2"/>
    <row r="66" s="3" customFormat="1" ht="10.5" customHeight="1" x14ac:dyDescent="0.2"/>
    <row r="67" s="3" customFormat="1" ht="10.5" customHeight="1" x14ac:dyDescent="0.2"/>
    <row r="68" s="3" customFormat="1" ht="10.5" customHeight="1" x14ac:dyDescent="0.2"/>
    <row r="69" s="3" customFormat="1" ht="10.5" customHeight="1" x14ac:dyDescent="0.2"/>
    <row r="70" s="3"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55" priority="6">
      <formula>A7=""</formula>
    </cfRule>
  </conditionalFormatting>
  <conditionalFormatting sqref="A8:N8 A14:N14 A20:N20 A26:N26 A32:N32 A38:D38">
    <cfRule type="expression" dxfId="54" priority="5">
      <formula>A7=""</formula>
    </cfRule>
  </conditionalFormatting>
  <conditionalFormatting sqref="A9:N9 A15:N15 A21:N21 A27:N27 A33:N33 A39:D39">
    <cfRule type="expression" dxfId="53" priority="4">
      <formula>A7=""</formula>
    </cfRule>
  </conditionalFormatting>
  <conditionalFormatting sqref="A10:N10 A16:N16 A22:N22 A28:N28 A34:N34 A40:D40">
    <cfRule type="expression" dxfId="52" priority="3">
      <formula>A7=""</formula>
    </cfRule>
  </conditionalFormatting>
  <conditionalFormatting sqref="A11:N11 A17:N17 A23:N23 A29:N29 A35:N35 A41:D41">
    <cfRule type="expression" dxfId="51" priority="2">
      <formula>A7=""</formula>
    </cfRule>
  </conditionalFormatting>
  <conditionalFormatting sqref="A12:N12 A18:N18 A24:N24 A30:N30 A36:N36 A42:D42">
    <cfRule type="expression" dxfId="50" priority="1">
      <formula>A7=""</formula>
    </cfRule>
  </conditionalFormatting>
  <conditionalFormatting sqref="A7 C7 E7 G7 I7 K7 M7 A13 C13 E13 G13 I13 K13 M13 A19 C19 E19 G19 I19 K19 M19 A25 C25 E25 G25 I25 K25 M25 A31 C31 E31 G31 I31 K31 M31 A37 C37">
    <cfRule type="expression" dxfId="49" priority="7">
      <formula>A7=""</formula>
    </cfRule>
  </conditionalFormatting>
  <hyperlinks>
    <hyperlink ref="K39:N39" r:id="rId1" display="http://www.vertex42.com/calendars/" xr:uid="{00000000-0004-0000-04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C7:N39 C41:N41 C40:J40 L40:N40 C42:D42 F42:N4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style="36" customWidth="1"/>
    <col min="2" max="2" width="13.7109375" style="36" customWidth="1"/>
    <col min="3" max="3" width="4.85546875" style="36" customWidth="1"/>
    <col min="4" max="4" width="13.7109375" style="36" customWidth="1"/>
    <col min="5" max="5" width="4.85546875" style="36" customWidth="1"/>
    <col min="6" max="6" width="13.7109375" style="36" customWidth="1"/>
    <col min="7" max="7" width="4.85546875" style="36" customWidth="1"/>
    <col min="8" max="8" width="13.7109375" style="36" customWidth="1"/>
    <col min="9" max="9" width="4.85546875" style="36" customWidth="1"/>
    <col min="10" max="10" width="13.7109375" style="36" customWidth="1"/>
    <col min="11" max="11" width="4.85546875" style="36" customWidth="1"/>
    <col min="12" max="12" width="13.7109375" style="36" customWidth="1"/>
    <col min="13" max="13" width="4.85546875" style="36" customWidth="1"/>
    <col min="14" max="14" width="13.7109375" style="36" customWidth="1"/>
    <col min="15" max="15" width="3.5703125" style="36" customWidth="1"/>
    <col min="16" max="16" width="25.7109375" style="36" customWidth="1"/>
    <col min="17" max="16384" width="9.140625" style="36"/>
  </cols>
  <sheetData>
    <row r="1" spans="1:14" hidden="1" x14ac:dyDescent="0.2">
      <c r="A1" s="8"/>
      <c r="B1" s="8"/>
      <c r="C1" s="8"/>
      <c r="D1" s="8"/>
      <c r="E1" s="8"/>
      <c r="F1" s="8"/>
      <c r="G1" s="8"/>
      <c r="H1" s="8"/>
      <c r="I1" s="8"/>
      <c r="J1" s="8"/>
      <c r="K1" s="8"/>
      <c r="L1" s="8"/>
      <c r="M1" s="8"/>
      <c r="N1" s="8"/>
    </row>
    <row r="2" spans="1:14" hidden="1" x14ac:dyDescent="0.2">
      <c r="A2" s="8"/>
      <c r="B2" s="8"/>
      <c r="C2" s="8"/>
      <c r="D2" s="8"/>
      <c r="E2" s="8"/>
      <c r="F2" s="8"/>
      <c r="G2" s="8"/>
      <c r="H2" s="8"/>
      <c r="I2" s="8"/>
      <c r="J2" s="8"/>
      <c r="K2" s="8"/>
      <c r="L2" s="8"/>
      <c r="M2" s="8"/>
      <c r="N2" s="8"/>
    </row>
    <row r="3" spans="1:14" hidden="1" x14ac:dyDescent="0.2">
      <c r="A3" s="8"/>
      <c r="B3" s="8"/>
      <c r="C3" s="8"/>
      <c r="D3" s="8"/>
      <c r="E3" s="8"/>
      <c r="F3" s="8"/>
      <c r="G3" s="8"/>
      <c r="H3" s="8"/>
      <c r="I3" s="8"/>
      <c r="J3" s="8"/>
      <c r="K3" s="8"/>
      <c r="L3" s="8"/>
      <c r="M3" s="8"/>
      <c r="N3" s="8"/>
    </row>
    <row r="4" spans="1:14" s="51" customFormat="1" ht="59.25" x14ac:dyDescent="0.2">
      <c r="A4" s="152" t="str">
        <f>UPPER(TEXT(B5,"mmmm yyyy"))</f>
        <v>JUNE 2022</v>
      </c>
      <c r="B4" s="152"/>
      <c r="C4" s="152"/>
      <c r="D4" s="152"/>
      <c r="E4" s="152"/>
      <c r="F4" s="152"/>
      <c r="G4" s="152"/>
      <c r="H4" s="152"/>
      <c r="I4" s="152"/>
      <c r="J4" s="152"/>
      <c r="K4" s="152"/>
      <c r="L4" s="152"/>
      <c r="M4" s="152"/>
      <c r="N4" s="152"/>
    </row>
    <row r="5" spans="1:14" s="3" customFormat="1" ht="11.25" hidden="1" x14ac:dyDescent="0.2">
      <c r="A5" s="3" t="s">
        <v>1</v>
      </c>
      <c r="B5" s="21">
        <f>DATE(YEAR('1'!B5),MONTH('1'!B5)+5,1)</f>
        <v>44713</v>
      </c>
    </row>
    <row r="6" spans="1:14" s="51" customFormat="1" ht="18" customHeight="1" x14ac:dyDescent="0.2">
      <c r="A6" s="142">
        <f>A13</f>
        <v>44717</v>
      </c>
      <c r="B6" s="143"/>
      <c r="C6" s="142">
        <f>C13</f>
        <v>44718</v>
      </c>
      <c r="D6" s="143"/>
      <c r="E6" s="142">
        <f>E13</f>
        <v>44719</v>
      </c>
      <c r="F6" s="143"/>
      <c r="G6" s="142">
        <f>G13</f>
        <v>44720</v>
      </c>
      <c r="H6" s="143"/>
      <c r="I6" s="142">
        <f>I13</f>
        <v>44721</v>
      </c>
      <c r="J6" s="143"/>
      <c r="K6" s="142">
        <f>K13</f>
        <v>44722</v>
      </c>
      <c r="L6" s="143"/>
      <c r="M6" s="142">
        <f>M13</f>
        <v>44723</v>
      </c>
      <c r="N6" s="143"/>
    </row>
    <row r="7" spans="1:14" s="51" customFormat="1" ht="15.75" customHeight="1" x14ac:dyDescent="0.2">
      <c r="A7" s="20" t="str">
        <f>IF(WEEKDAY($B$5,1)=startday,$B$5,"")</f>
        <v/>
      </c>
      <c r="B7" s="101" t="str">
        <f>IF(ISERROR(MATCH(A7,Events!$G:$G,0)),"",INDEX(Events!$A:$A,MATCH(A7,Events!$G:$G,0)))</f>
        <v/>
      </c>
      <c r="C7" s="20" t="str">
        <f>IF(A7="",IF(WEEKDAY($B$5,1)=MOD(startday,7)+1,$B$5,""),A7+1)</f>
        <v/>
      </c>
      <c r="D7" s="101" t="str">
        <f>IF(ISERROR(MATCH(C7,Events!$G:$G,0)),"",INDEX(Events!$A:$A,MATCH(C7,Events!$G:$G,0)))</f>
        <v/>
      </c>
      <c r="E7" s="20" t="str">
        <f>IF(C7="",IF(WEEKDAY($B$5,1)=MOD(startday+1,7)+1,$B$5,""),C7+1)</f>
        <v/>
      </c>
      <c r="F7" s="101" t="str">
        <f>IF(ISERROR(MATCH(E7,Events!$G:$G,0)),"",INDEX(Events!$A:$A,MATCH(E7,Events!$G:$G,0)))</f>
        <v/>
      </c>
      <c r="G7" s="20">
        <f>IF(E7="",IF(WEEKDAY($B$5,1)=MOD(startday+2,7)+1,$B$5,""),E7+1)</f>
        <v>44713</v>
      </c>
      <c r="H7" s="101" t="str">
        <f>IF(ISERROR(MATCH(G7,Events!$G:$G,0)),"",INDEX(Events!$A:$A,MATCH(G7,Events!$G:$G,0)))</f>
        <v/>
      </c>
      <c r="I7" s="20">
        <f>IF(G7="",IF(WEEKDAY($B$5,1)=MOD(startday+3,7)+1,$B$5,""),G7+1)</f>
        <v>44714</v>
      </c>
      <c r="J7" s="101" t="str">
        <f>IF(ISERROR(MATCH(I7,Events!$G:$G,0)),"",INDEX(Events!$A:$A,MATCH(I7,Events!$G:$G,0)))</f>
        <v/>
      </c>
      <c r="K7" s="20">
        <f>IF(I7="",IF(WEEKDAY($B$5,1)=MOD(startday+4,7)+1,$B$5,""),I7+1)</f>
        <v>44715</v>
      </c>
      <c r="L7" s="101" t="str">
        <f>IF(ISERROR(MATCH(K7,Events!$G:$G,0)),"",INDEX(Events!$A:$A,MATCH(K7,Events!$G:$G,0)))</f>
        <v/>
      </c>
      <c r="M7" s="20">
        <f>IF(K7="",IF(WEEKDAY($B$5,1)=MOD(startday+5,7)+1,$B$5,""),K7+1)</f>
        <v>44716</v>
      </c>
      <c r="N7" s="101" t="str">
        <f>IF(ISERROR(MATCH(M7,Events!$G:$G,0)),"",INDEX(Events!$A:$A,MATCH(M7,Events!$G:$G,0)))</f>
        <v/>
      </c>
    </row>
    <row r="8" spans="1:14" s="51" customFormat="1" ht="13.5" customHeight="1" x14ac:dyDescent="0.2">
      <c r="A8" s="150" t="str">
        <f ca="1">IF(ISERROR(MATCH(A7,Events!$H:$H,0)),"",INDEX(Events!$A:$A,MATCH(A7,Events!$H:$H,0)))</f>
        <v/>
      </c>
      <c r="B8" s="151" t="str">
        <f ca="1">IFERROR(INDEX(Events!#REF!,MATCH(A8,Events!A:A,0)),"")</f>
        <v/>
      </c>
      <c r="C8" s="150" t="str">
        <f ca="1">IF(ISERROR(MATCH(C7,Events!$H:$H,0)),"",INDEX(Events!$A:$A,MATCH(C7,Events!$H:$H,0)))</f>
        <v/>
      </c>
      <c r="D8" s="151" t="str">
        <f ca="1">IFERROR(INDEX(Events!#REF!,MATCH(C8,Events!C:C,0)),"")</f>
        <v/>
      </c>
      <c r="E8" s="150" t="str">
        <f ca="1">IF(ISERROR(MATCH(E7,Events!$H:$H,0)),"",INDEX(Events!$A:$A,MATCH(E7,Events!$H:$H,0)))</f>
        <v/>
      </c>
      <c r="F8" s="151" t="str">
        <f ca="1">IFERROR(INDEX(Events!#REF!,MATCH(E8,Events!E:E,0)),"")</f>
        <v/>
      </c>
      <c r="G8" s="150" t="str">
        <f ca="1">IF(ISERROR(MATCH(G7,Events!$H:$H,0)),"",INDEX(Events!$A:$A,MATCH(G7,Events!$H:$H,0)))</f>
        <v/>
      </c>
      <c r="H8" s="151" t="str">
        <f ca="1">IFERROR(INDEX(Events!#REF!,MATCH(G8,Events!G:G,0)),"")</f>
        <v/>
      </c>
      <c r="I8" s="150" t="str">
        <f ca="1">IF(ISERROR(MATCH(I7,Events!$H:$H,0)),"",INDEX(Events!$A:$A,MATCH(I7,Events!$H:$H,0)))</f>
        <v/>
      </c>
      <c r="J8" s="151" t="str">
        <f ca="1">IFERROR(INDEX(Events!#REF!,MATCH(I8,Events!I:I,0)),"")</f>
        <v/>
      </c>
      <c r="K8" s="150" t="str">
        <f ca="1">IF(ISERROR(MATCH(K7,Events!$H:$H,0)),"",INDEX(Events!$A:$A,MATCH(K7,Events!$H:$H,0)))</f>
        <v/>
      </c>
      <c r="L8" s="151" t="str">
        <f ca="1">IFERROR(INDEX(Events!#REF!,MATCH(K8,Events!K:K,0)),"")</f>
        <v/>
      </c>
      <c r="M8" s="150" t="str">
        <f ca="1">IF(ISERROR(MATCH(M7,Events!$H:$H,0)),"",INDEX(Events!$A:$A,MATCH(M7,Events!$H:$H,0)))</f>
        <v/>
      </c>
      <c r="N8" s="151" t="str">
        <f ca="1">IFERROR(INDEX(Events!#REF!,MATCH(M8,Events!M:M,0)),"")</f>
        <v/>
      </c>
    </row>
    <row r="9" spans="1:14" s="51" customFormat="1" ht="13.5" customHeight="1" x14ac:dyDescent="0.2">
      <c r="A9" s="150" t="str">
        <f ca="1">IF(ISERROR(MATCH(A7,Events!$I:$I,0)),"",INDEX(Events!$A:$A,MATCH(A7,Events!$I:$I,0)))</f>
        <v/>
      </c>
      <c r="B9" s="151"/>
      <c r="C9" s="150" t="str">
        <f ca="1">IF(ISERROR(MATCH(C7,Events!$I:$I,0)),"",INDEX(Events!$A:$A,MATCH(C7,Events!$I:$I,0)))</f>
        <v/>
      </c>
      <c r="D9" s="151"/>
      <c r="E9" s="150" t="str">
        <f ca="1">IF(ISERROR(MATCH(E7,Events!$I:$I,0)),"",INDEX(Events!$A:$A,MATCH(E7,Events!$I:$I,0)))</f>
        <v/>
      </c>
      <c r="F9" s="151"/>
      <c r="G9" s="150" t="str">
        <f ca="1">IF(ISERROR(MATCH(G7,Events!$I:$I,0)),"",INDEX(Events!$A:$A,MATCH(G7,Events!$I:$I,0)))</f>
        <v/>
      </c>
      <c r="H9" s="151"/>
      <c r="I9" s="150" t="str">
        <f ca="1">IF(ISERROR(MATCH(I7,Events!$I:$I,0)),"",INDEX(Events!$A:$A,MATCH(I7,Events!$I:$I,0)))</f>
        <v/>
      </c>
      <c r="J9" s="151"/>
      <c r="K9" s="150" t="str">
        <f ca="1">IF(ISERROR(MATCH(K7,Events!$I:$I,0)),"",INDEX(Events!$A:$A,MATCH(K7,Events!$I:$I,0)))</f>
        <v/>
      </c>
      <c r="L9" s="151"/>
      <c r="M9" s="150" t="str">
        <f ca="1">IF(ISERROR(MATCH(M7,Events!$I:$I,0)),"",INDEX(Events!$A:$A,MATCH(M7,Events!$I:$I,0)))</f>
        <v/>
      </c>
      <c r="N9" s="151"/>
    </row>
    <row r="10" spans="1:14" s="51" customFormat="1" ht="13.5" customHeight="1" x14ac:dyDescent="0.2">
      <c r="A10" s="150" t="str">
        <f ca="1">IF(ISERROR(MATCH(A7,Events!$J:$J,0)),"",INDEX(Events!$A:$A,MATCH(A7,Events!$J:$J,0)))</f>
        <v/>
      </c>
      <c r="B10" s="151"/>
      <c r="C10" s="150" t="str">
        <f ca="1">IF(ISERROR(MATCH(C7,Events!$J:$J,0)),"",INDEX(Events!$A:$A,MATCH(C7,Events!$J:$J,0)))</f>
        <v/>
      </c>
      <c r="D10" s="151"/>
      <c r="E10" s="150" t="str">
        <f ca="1">IF(ISERROR(MATCH(E7,Events!$J:$J,0)),"",INDEX(Events!$A:$A,MATCH(E7,Events!$J:$J,0)))</f>
        <v/>
      </c>
      <c r="F10" s="151"/>
      <c r="G10" s="150" t="str">
        <f ca="1">IF(ISERROR(MATCH(G7,Events!$J:$J,0)),"",INDEX(Events!$A:$A,MATCH(G7,Events!$J:$J,0)))</f>
        <v/>
      </c>
      <c r="H10" s="151"/>
      <c r="I10" s="150" t="str">
        <f ca="1">IF(ISERROR(MATCH(I7,Events!$J:$J,0)),"",INDEX(Events!$A:$A,MATCH(I7,Events!$J:$J,0)))</f>
        <v/>
      </c>
      <c r="J10" s="151"/>
      <c r="K10" s="150" t="str">
        <f ca="1">IF(ISERROR(MATCH(K7,Events!$J:$J,0)),"",INDEX(Events!$A:$A,MATCH(K7,Events!$J:$J,0)))</f>
        <v/>
      </c>
      <c r="L10" s="151"/>
      <c r="M10" s="150" t="str">
        <f ca="1">IF(ISERROR(MATCH(M7,Events!$J:$J,0)),"",INDEX(Events!$A:$A,MATCH(M7,Events!$J:$J,0)))</f>
        <v/>
      </c>
      <c r="N10" s="151"/>
    </row>
    <row r="11" spans="1:14" s="51" customFormat="1" ht="13.5" customHeight="1" x14ac:dyDescent="0.2">
      <c r="A11" s="150" t="str">
        <f ca="1">IF(ISERROR(MATCH(A7,Events!$K:$K,0)),"",INDEX(Events!$A:$A,MATCH(A7,Events!$K:$K,0)))</f>
        <v/>
      </c>
      <c r="B11" s="151"/>
      <c r="C11" s="150" t="str">
        <f ca="1">IF(ISERROR(MATCH(C7,Events!$K:$K,0)),"",INDEX(Events!$A:$A,MATCH(C7,Events!$K:$K,0)))</f>
        <v/>
      </c>
      <c r="D11" s="151"/>
      <c r="E11" s="150" t="str">
        <f ca="1">IF(ISERROR(MATCH(E7,Events!$K:$K,0)),"",INDEX(Events!$A:$A,MATCH(E7,Events!$K:$K,0)))</f>
        <v/>
      </c>
      <c r="F11" s="151"/>
      <c r="G11" s="150" t="str">
        <f ca="1">IF(ISERROR(MATCH(G7,Events!$K:$K,0)),"",INDEX(Events!$A:$A,MATCH(G7,Events!$K:$K,0)))</f>
        <v/>
      </c>
      <c r="H11" s="151"/>
      <c r="I11" s="150" t="str">
        <f ca="1">IF(ISERROR(MATCH(I7,Events!$K:$K,0)),"",INDEX(Events!$A:$A,MATCH(I7,Events!$K:$K,0)))</f>
        <v/>
      </c>
      <c r="J11" s="151"/>
      <c r="K11" s="150" t="str">
        <f ca="1">IF(ISERROR(MATCH(K7,Events!$K:$K,0)),"",INDEX(Events!$A:$A,MATCH(K7,Events!$K:$K,0)))</f>
        <v/>
      </c>
      <c r="L11" s="151"/>
      <c r="M11" s="150" t="str">
        <f ca="1">IF(ISERROR(MATCH(M7,Events!$K:$K,0)),"",INDEX(Events!$A:$A,MATCH(M7,Events!$K:$K,0)))</f>
        <v/>
      </c>
      <c r="N11" s="151"/>
    </row>
    <row r="12" spans="1:14" s="5" customFormat="1" ht="13.5" customHeight="1" x14ac:dyDescent="0.2">
      <c r="A12" s="153" t="str">
        <f>IF(ISERROR(MATCH(A7,Moon!$D:$D,0)),"",INDEX(Moon!$E:$E,MATCH(A7,Moon!$D:$D,0)))</f>
        <v/>
      </c>
      <c r="B12" s="154"/>
      <c r="C12" s="153" t="str">
        <f>IF(ISERROR(MATCH(C7,Moon!$D:$D,0)),"",INDEX(Moon!$E:$E,MATCH(C7,Moon!$D:$D,0)))</f>
        <v/>
      </c>
      <c r="D12" s="154"/>
      <c r="E12" s="153" t="str">
        <f>IF(ISERROR(MATCH(E7,Moon!$D:$D,0)),"",INDEX(Moon!$E:$E,MATCH(E7,Moon!$D:$D,0)))</f>
        <v/>
      </c>
      <c r="F12" s="154"/>
      <c r="G12" s="153" t="str">
        <f>IF(ISERROR(MATCH(G7,Moon!$D:$D,0)),"",INDEX(Moon!$E:$E,MATCH(G7,Moon!$D:$D,0)))</f>
        <v/>
      </c>
      <c r="H12" s="154"/>
      <c r="I12" s="153" t="str">
        <f>IF(ISERROR(MATCH(I7,Moon!$D:$D,0)),"",INDEX(Moon!$E:$E,MATCH(I7,Moon!$D:$D,0)))</f>
        <v/>
      </c>
      <c r="J12" s="154"/>
      <c r="K12" s="153" t="str">
        <f>IF(ISERROR(MATCH(K7,Moon!$D:$D,0)),"",INDEX(Moon!$E:$E,MATCH(K7,Moon!$D:$D,0)))</f>
        <v/>
      </c>
      <c r="L12" s="154"/>
      <c r="M12" s="153" t="str">
        <f>IF(ISERROR(MATCH(M7,Moon!$D:$D,0)),"",INDEX(Moon!$E:$E,MATCH(M7,Moon!$D:$D,0)))</f>
        <v/>
      </c>
      <c r="N12" s="154"/>
    </row>
    <row r="13" spans="1:14" s="51" customFormat="1" ht="15.75" customHeight="1" x14ac:dyDescent="0.2">
      <c r="A13" s="20">
        <f>IF(M7="","",IF(MONTH(M7+1)&lt;&gt;MONTH(M7),"",M7+1))</f>
        <v>44717</v>
      </c>
      <c r="B13" s="101" t="str">
        <f>IF(ISERROR(MATCH(A13,Events!$G:$G,0)),"",INDEX(Events!$A:$A,MATCH(A13,Events!$G:$G,0)))</f>
        <v>Pentecost</v>
      </c>
      <c r="C13" s="20">
        <f>IF(A13="","",IF(MONTH(A13+1)&lt;&gt;MONTH(A13),"",A13+1))</f>
        <v>44718</v>
      </c>
      <c r="D13" s="101" t="str">
        <f>IF(ISERROR(MATCH(C13,Events!$G:$G,0)),"",INDEX(Events!$A:$A,MATCH(C13,Events!$G:$G,0)))</f>
        <v/>
      </c>
      <c r="E13" s="20">
        <f>IF(C13="","",IF(MONTH(C13+1)&lt;&gt;MONTH(C13),"",C13+1))</f>
        <v>44719</v>
      </c>
      <c r="F13" s="101" t="str">
        <f>IF(ISERROR(MATCH(E13,Events!$G:$G,0)),"",INDEX(Events!$A:$A,MATCH(E13,Events!$G:$G,0)))</f>
        <v/>
      </c>
      <c r="G13" s="20">
        <f>IF(E13="","",IF(MONTH(E13+1)&lt;&gt;MONTH(E13),"",E13+1))</f>
        <v>44720</v>
      </c>
      <c r="H13" s="101" t="str">
        <f>IF(ISERROR(MATCH(G13,Events!$G:$G,0)),"",INDEX(Events!$A:$A,MATCH(G13,Events!$G:$G,0)))</f>
        <v/>
      </c>
      <c r="I13" s="20">
        <f>IF(G13="","",IF(MONTH(G13+1)&lt;&gt;MONTH(G13),"",G13+1))</f>
        <v>44721</v>
      </c>
      <c r="J13" s="101" t="str">
        <f>IF(ISERROR(MATCH(I13,Events!$G:$G,0)),"",INDEX(Events!$A:$A,MATCH(I13,Events!$G:$G,0)))</f>
        <v/>
      </c>
      <c r="K13" s="20">
        <f>IF(I13="","",IF(MONTH(I13+1)&lt;&gt;MONTH(I13),"",I13+1))</f>
        <v>44722</v>
      </c>
      <c r="L13" s="101" t="str">
        <f>IF(ISERROR(MATCH(K13,Events!$G:$G,0)),"",INDEX(Events!$A:$A,MATCH(K13,Events!$G:$G,0)))</f>
        <v/>
      </c>
      <c r="M13" s="20">
        <f>IF(K13="","",IF(MONTH(K13+1)&lt;&gt;MONTH(K13),"",K13+1))</f>
        <v>44723</v>
      </c>
      <c r="N13" s="101" t="str">
        <f>IF(ISERROR(MATCH(M13,Events!$G:$G,0)),"",INDEX(Events!$A:$A,MATCH(M13,Events!$G:$G,0)))</f>
        <v/>
      </c>
    </row>
    <row r="14" spans="1:14" s="51" customFormat="1" ht="13.5" customHeight="1" x14ac:dyDescent="0.2">
      <c r="A14" s="150" t="str">
        <f ca="1">IF(ISERROR(MATCH(A13,Events!$H:$H,0)),"",INDEX(Events!$A:$A,MATCH(A13,Events!$H:$H,0)))</f>
        <v/>
      </c>
      <c r="B14" s="151" t="str">
        <f ca="1">IFERROR(INDEX(Events!#REF!,MATCH(A14,Events!A:A,0)),"")</f>
        <v/>
      </c>
      <c r="C14" s="150" t="str">
        <f ca="1">IF(ISERROR(MATCH(C13,Events!$H:$H,0)),"",INDEX(Events!$A:$A,MATCH(C13,Events!$H:$H,0)))</f>
        <v/>
      </c>
      <c r="D14" s="151" t="str">
        <f ca="1">IFERROR(INDEX(Events!#REF!,MATCH(C14,Events!C:C,0)),"")</f>
        <v/>
      </c>
      <c r="E14" s="150" t="str">
        <f ca="1">IF(ISERROR(MATCH(E13,Events!$H:$H,0)),"",INDEX(Events!$A:$A,MATCH(E13,Events!$H:$H,0)))</f>
        <v/>
      </c>
      <c r="F14" s="151" t="str">
        <f ca="1">IFERROR(INDEX(Events!#REF!,MATCH(E14,Events!E:E,0)),"")</f>
        <v/>
      </c>
      <c r="G14" s="150" t="str">
        <f ca="1">IF(ISERROR(MATCH(G13,Events!$H:$H,0)),"",INDEX(Events!$A:$A,MATCH(G13,Events!$H:$H,0)))</f>
        <v/>
      </c>
      <c r="H14" s="151" t="str">
        <f ca="1">IFERROR(INDEX(Events!#REF!,MATCH(G14,Events!G:G,0)),"")</f>
        <v/>
      </c>
      <c r="I14" s="150" t="str">
        <f ca="1">IF(ISERROR(MATCH(I13,Events!$H:$H,0)),"",INDEX(Events!$A:$A,MATCH(I13,Events!$H:$H,0)))</f>
        <v/>
      </c>
      <c r="J14" s="151" t="str">
        <f ca="1">IFERROR(INDEX(Events!#REF!,MATCH(I14,Events!I:I,0)),"")</f>
        <v/>
      </c>
      <c r="K14" s="150" t="str">
        <f ca="1">IF(ISERROR(MATCH(K13,Events!$H:$H,0)),"",INDEX(Events!$A:$A,MATCH(K13,Events!$H:$H,0)))</f>
        <v/>
      </c>
      <c r="L14" s="151" t="str">
        <f ca="1">IFERROR(INDEX(Events!#REF!,MATCH(K14,Events!K:K,0)),"")</f>
        <v/>
      </c>
      <c r="M14" s="150" t="str">
        <f ca="1">IF(ISERROR(MATCH(M13,Events!$H:$H,0)),"",INDEX(Events!$A:$A,MATCH(M13,Events!$H:$H,0)))</f>
        <v/>
      </c>
      <c r="N14" s="151" t="str">
        <f ca="1">IFERROR(INDEX(Events!#REF!,MATCH(M14,Events!M:M,0)),"")</f>
        <v/>
      </c>
    </row>
    <row r="15" spans="1:14" s="51" customFormat="1" ht="13.5" customHeight="1" x14ac:dyDescent="0.2">
      <c r="A15" s="150" t="str">
        <f ca="1">IF(ISERROR(MATCH(A13,Events!$I:$I,0)),"",INDEX(Events!$A:$A,MATCH(A13,Events!$I:$I,0)))</f>
        <v/>
      </c>
      <c r="B15" s="151"/>
      <c r="C15" s="150" t="str">
        <f ca="1">IF(ISERROR(MATCH(C13,Events!$I:$I,0)),"",INDEX(Events!$A:$A,MATCH(C13,Events!$I:$I,0)))</f>
        <v/>
      </c>
      <c r="D15" s="151"/>
      <c r="E15" s="150" t="str">
        <f ca="1">IF(ISERROR(MATCH(E13,Events!$I:$I,0)),"",INDEX(Events!$A:$A,MATCH(E13,Events!$I:$I,0)))</f>
        <v/>
      </c>
      <c r="F15" s="151"/>
      <c r="G15" s="150" t="str">
        <f ca="1">IF(ISERROR(MATCH(G13,Events!$I:$I,0)),"",INDEX(Events!$A:$A,MATCH(G13,Events!$I:$I,0)))</f>
        <v/>
      </c>
      <c r="H15" s="151"/>
      <c r="I15" s="150" t="str">
        <f ca="1">IF(ISERROR(MATCH(I13,Events!$I:$I,0)),"",INDEX(Events!$A:$A,MATCH(I13,Events!$I:$I,0)))</f>
        <v/>
      </c>
      <c r="J15" s="151"/>
      <c r="K15" s="150" t="str">
        <f ca="1">IF(ISERROR(MATCH(K13,Events!$I:$I,0)),"",INDEX(Events!$A:$A,MATCH(K13,Events!$I:$I,0)))</f>
        <v/>
      </c>
      <c r="L15" s="151"/>
      <c r="M15" s="150" t="str">
        <f ca="1">IF(ISERROR(MATCH(M13,Events!$I:$I,0)),"",INDEX(Events!$A:$A,MATCH(M13,Events!$I:$I,0)))</f>
        <v/>
      </c>
      <c r="N15" s="151"/>
    </row>
    <row r="16" spans="1:14" s="51" customFormat="1" ht="13.5" customHeight="1" x14ac:dyDescent="0.2">
      <c r="A16" s="150" t="str">
        <f ca="1">IF(ISERROR(MATCH(A13,Events!$J:$J,0)),"",INDEX(Events!$A:$A,MATCH(A13,Events!$J:$J,0)))</f>
        <v/>
      </c>
      <c r="B16" s="151"/>
      <c r="C16" s="150" t="str">
        <f ca="1">IF(ISERROR(MATCH(C13,Events!$J:$J,0)),"",INDEX(Events!$A:$A,MATCH(C13,Events!$J:$J,0)))</f>
        <v/>
      </c>
      <c r="D16" s="151"/>
      <c r="E16" s="150" t="str">
        <f ca="1">IF(ISERROR(MATCH(E13,Events!$J:$J,0)),"",INDEX(Events!$A:$A,MATCH(E13,Events!$J:$J,0)))</f>
        <v/>
      </c>
      <c r="F16" s="151"/>
      <c r="G16" s="150" t="str">
        <f ca="1">IF(ISERROR(MATCH(G13,Events!$J:$J,0)),"",INDEX(Events!$A:$A,MATCH(G13,Events!$J:$J,0)))</f>
        <v/>
      </c>
      <c r="H16" s="151"/>
      <c r="I16" s="150" t="str">
        <f ca="1">IF(ISERROR(MATCH(I13,Events!$J:$J,0)),"",INDEX(Events!$A:$A,MATCH(I13,Events!$J:$J,0)))</f>
        <v/>
      </c>
      <c r="J16" s="151"/>
      <c r="K16" s="150" t="str">
        <f ca="1">IF(ISERROR(MATCH(K13,Events!$J:$J,0)),"",INDEX(Events!$A:$A,MATCH(K13,Events!$J:$J,0)))</f>
        <v/>
      </c>
      <c r="L16" s="151"/>
      <c r="M16" s="150" t="str">
        <f ca="1">IF(ISERROR(MATCH(M13,Events!$J:$J,0)),"",INDEX(Events!$A:$A,MATCH(M13,Events!$J:$J,0)))</f>
        <v/>
      </c>
      <c r="N16" s="151"/>
    </row>
    <row r="17" spans="1:14" s="51" customFormat="1" ht="13.5" customHeight="1" x14ac:dyDescent="0.2">
      <c r="A17" s="150" t="str">
        <f ca="1">IF(ISERROR(MATCH(A13,Events!$K:$K,0)),"",INDEX(Events!$A:$A,MATCH(A13,Events!$K:$K,0)))</f>
        <v/>
      </c>
      <c r="B17" s="151"/>
      <c r="C17" s="150" t="str">
        <f ca="1">IF(ISERROR(MATCH(C13,Events!$K:$K,0)),"",INDEX(Events!$A:$A,MATCH(C13,Events!$K:$K,0)))</f>
        <v/>
      </c>
      <c r="D17" s="151"/>
      <c r="E17" s="150" t="str">
        <f ca="1">IF(ISERROR(MATCH(E13,Events!$K:$K,0)),"",INDEX(Events!$A:$A,MATCH(E13,Events!$K:$K,0)))</f>
        <v/>
      </c>
      <c r="F17" s="151"/>
      <c r="G17" s="150" t="str">
        <f ca="1">IF(ISERROR(MATCH(G13,Events!$K:$K,0)),"",INDEX(Events!$A:$A,MATCH(G13,Events!$K:$K,0)))</f>
        <v/>
      </c>
      <c r="H17" s="151"/>
      <c r="I17" s="150" t="str">
        <f ca="1">IF(ISERROR(MATCH(I13,Events!$K:$K,0)),"",INDEX(Events!$A:$A,MATCH(I13,Events!$K:$K,0)))</f>
        <v/>
      </c>
      <c r="J17" s="151"/>
      <c r="K17" s="150" t="str">
        <f ca="1">IF(ISERROR(MATCH(K13,Events!$K:$K,0)),"",INDEX(Events!$A:$A,MATCH(K13,Events!$K:$K,0)))</f>
        <v/>
      </c>
      <c r="L17" s="151"/>
      <c r="M17" s="150" t="str">
        <f ca="1">IF(ISERROR(MATCH(M13,Events!$K:$K,0)),"",INDEX(Events!$A:$A,MATCH(M13,Events!$K:$K,0)))</f>
        <v/>
      </c>
      <c r="N17" s="151"/>
    </row>
    <row r="18" spans="1:14" s="5" customFormat="1" ht="13.5" customHeight="1" x14ac:dyDescent="0.2">
      <c r="A18" s="153" t="str">
        <f>IF(ISERROR(MATCH(A13,Moon!$D:$D,0)),"",INDEX(Moon!$E:$E,MATCH(A13,Moon!$D:$D,0)))</f>
        <v/>
      </c>
      <c r="B18" s="154"/>
      <c r="C18" s="153" t="str">
        <f>IF(ISERROR(MATCH(C13,Moon!$D:$D,0)),"",INDEX(Moon!$E:$E,MATCH(C13,Moon!$D:$D,0)))</f>
        <v/>
      </c>
      <c r="D18" s="154"/>
      <c r="E18" s="153" t="str">
        <f>IF(ISERROR(MATCH(E13,Moon!$D:$D,0)),"",INDEX(Moon!$E:$E,MATCH(E13,Moon!$D:$D,0)))</f>
        <v>🌓 7:48am</v>
      </c>
      <c r="F18" s="154"/>
      <c r="G18" s="153" t="str">
        <f>IF(ISERROR(MATCH(G13,Moon!$D:$D,0)),"",INDEX(Moon!$E:$E,MATCH(G13,Moon!$D:$D,0)))</f>
        <v/>
      </c>
      <c r="H18" s="154"/>
      <c r="I18" s="153" t="str">
        <f>IF(ISERROR(MATCH(I13,Moon!$D:$D,0)),"",INDEX(Moon!$E:$E,MATCH(I13,Moon!$D:$D,0)))</f>
        <v/>
      </c>
      <c r="J18" s="154"/>
      <c r="K18" s="153" t="str">
        <f>IF(ISERROR(MATCH(K13,Moon!$D:$D,0)),"",INDEX(Moon!$E:$E,MATCH(K13,Moon!$D:$D,0)))</f>
        <v/>
      </c>
      <c r="L18" s="154"/>
      <c r="M18" s="153" t="str">
        <f>IF(ISERROR(MATCH(M13,Moon!$D:$D,0)),"",INDEX(Moon!$E:$E,MATCH(M13,Moon!$D:$D,0)))</f>
        <v/>
      </c>
      <c r="N18" s="154"/>
    </row>
    <row r="19" spans="1:14" s="51" customFormat="1" ht="15.75" customHeight="1" x14ac:dyDescent="0.2">
      <c r="A19" s="20">
        <f>IF(M13="","",IF(MONTH(M13+1)&lt;&gt;MONTH(M13),"",M13+1))</f>
        <v>44724</v>
      </c>
      <c r="B19" s="101" t="str">
        <f>IF(ISERROR(MATCH(A19,Events!$G:$G,0)),"",INDEX(Events!$A:$A,MATCH(A19,Events!$G:$G,0)))</f>
        <v/>
      </c>
      <c r="C19" s="20">
        <f>IF(A19="","",IF(MONTH(A19+1)&lt;&gt;MONTH(A19),"",A19+1))</f>
        <v>44725</v>
      </c>
      <c r="D19" s="101" t="str">
        <f>IF(ISERROR(MATCH(C19,Events!$G:$G,0)),"",INDEX(Events!$A:$A,MATCH(C19,Events!$G:$G,0)))</f>
        <v/>
      </c>
      <c r="E19" s="20">
        <f>IF(C19="","",IF(MONTH(C19+1)&lt;&gt;MONTH(C19),"",C19+1))</f>
        <v>44726</v>
      </c>
      <c r="F19" s="101" t="str">
        <f>IF(ISERROR(MATCH(E19,Events!$G:$G,0)),"",INDEX(Events!$A:$A,MATCH(E19,Events!$G:$G,0)))</f>
        <v>Flag Day</v>
      </c>
      <c r="G19" s="20">
        <f>IF(E19="","",IF(MONTH(E19+1)&lt;&gt;MONTH(E19),"",E19+1))</f>
        <v>44727</v>
      </c>
      <c r="H19" s="101" t="str">
        <f>IF(ISERROR(MATCH(G19,Events!$G:$G,0)),"",INDEX(Events!$A:$A,MATCH(G19,Events!$G:$G,0)))</f>
        <v/>
      </c>
      <c r="I19" s="20">
        <f>IF(G19="","",IF(MONTH(G19+1)&lt;&gt;MONTH(G19),"",G19+1))</f>
        <v>44728</v>
      </c>
      <c r="J19" s="101" t="str">
        <f>IF(ISERROR(MATCH(I19,Events!$G:$G,0)),"",INDEX(Events!$A:$A,MATCH(I19,Events!$G:$G,0)))</f>
        <v/>
      </c>
      <c r="K19" s="20">
        <f>IF(I19="","",IF(MONTH(I19+1)&lt;&gt;MONTH(I19),"",I19+1))</f>
        <v>44729</v>
      </c>
      <c r="L19" s="101" t="str">
        <f>IF(ISERROR(MATCH(K19,Events!$G:$G,0)),"",INDEX(Events!$A:$A,MATCH(K19,Events!$G:$G,0)))</f>
        <v/>
      </c>
      <c r="M19" s="20">
        <f>IF(K19="","",IF(MONTH(K19+1)&lt;&gt;MONTH(K19),"",K19+1))</f>
        <v>44730</v>
      </c>
      <c r="N19" s="101" t="str">
        <f>IF(ISERROR(MATCH(M19,Events!$G:$G,0)),"",INDEX(Events!$A:$A,MATCH(M19,Events!$G:$G,0)))</f>
        <v/>
      </c>
    </row>
    <row r="20" spans="1:14" s="51" customFormat="1" ht="13.5" customHeight="1" x14ac:dyDescent="0.2">
      <c r="A20" s="150" t="str">
        <f ca="1">IF(ISERROR(MATCH(A19,Events!$H:$H,0)),"",INDEX(Events!$A:$A,MATCH(A19,Events!$H:$H,0)))</f>
        <v/>
      </c>
      <c r="B20" s="151" t="str">
        <f ca="1">IFERROR(INDEX(Events!#REF!,MATCH(A20,Events!A:A,0)),"")</f>
        <v/>
      </c>
      <c r="C20" s="150" t="str">
        <f ca="1">IF(ISERROR(MATCH(C19,Events!$H:$H,0)),"",INDEX(Events!$A:$A,MATCH(C19,Events!$H:$H,0)))</f>
        <v/>
      </c>
      <c r="D20" s="151" t="str">
        <f ca="1">IFERROR(INDEX(Events!#REF!,MATCH(C20,Events!C:C,0)),"")</f>
        <v/>
      </c>
      <c r="E20" s="150" t="str">
        <f ca="1">IF(ISERROR(MATCH(E19,Events!$H:$H,0)),"",INDEX(Events!$A:$A,MATCH(E19,Events!$H:$H,0)))</f>
        <v/>
      </c>
      <c r="F20" s="151" t="str">
        <f ca="1">IFERROR(INDEX(Events!#REF!,MATCH(E20,Events!E:E,0)),"")</f>
        <v/>
      </c>
      <c r="G20" s="150" t="str">
        <f ca="1">IF(ISERROR(MATCH(G19,Events!$H:$H,0)),"",INDEX(Events!$A:$A,MATCH(G19,Events!$H:$H,0)))</f>
        <v/>
      </c>
      <c r="H20" s="151" t="str">
        <f ca="1">IFERROR(INDEX(Events!#REF!,MATCH(G20,Events!G:G,0)),"")</f>
        <v/>
      </c>
      <c r="I20" s="150" t="str">
        <f ca="1">IF(ISERROR(MATCH(I19,Events!$H:$H,0)),"",INDEX(Events!$A:$A,MATCH(I19,Events!$H:$H,0)))</f>
        <v/>
      </c>
      <c r="J20" s="151" t="str">
        <f ca="1">IFERROR(INDEX(Events!#REF!,MATCH(I20,Events!I:I,0)),"")</f>
        <v/>
      </c>
      <c r="K20" s="150" t="str">
        <f ca="1">IF(ISERROR(MATCH(K19,Events!$H:$H,0)),"",INDEX(Events!$A:$A,MATCH(K19,Events!$H:$H,0)))</f>
        <v/>
      </c>
      <c r="L20" s="151" t="str">
        <f ca="1">IFERROR(INDEX(Events!#REF!,MATCH(K20,Events!K:K,0)),"")</f>
        <v/>
      </c>
      <c r="M20" s="150" t="str">
        <f ca="1">IF(ISERROR(MATCH(M19,Events!$H:$H,0)),"",INDEX(Events!$A:$A,MATCH(M19,Events!$H:$H,0)))</f>
        <v/>
      </c>
      <c r="N20" s="151" t="str">
        <f ca="1">IFERROR(INDEX(Events!#REF!,MATCH(M20,Events!M:M,0)),"")</f>
        <v/>
      </c>
    </row>
    <row r="21" spans="1:14" s="51" customFormat="1" ht="13.5" customHeight="1" x14ac:dyDescent="0.2">
      <c r="A21" s="150" t="str">
        <f ca="1">IF(ISERROR(MATCH(A19,Events!$I:$I,0)),"",INDEX(Events!$A:$A,MATCH(A19,Events!$I:$I,0)))</f>
        <v/>
      </c>
      <c r="B21" s="151"/>
      <c r="C21" s="150" t="str">
        <f ca="1">IF(ISERROR(MATCH(C19,Events!$I:$I,0)),"",INDEX(Events!$A:$A,MATCH(C19,Events!$I:$I,0)))</f>
        <v/>
      </c>
      <c r="D21" s="151"/>
      <c r="E21" s="150" t="str">
        <f ca="1">IF(ISERROR(MATCH(E19,Events!$I:$I,0)),"",INDEX(Events!$A:$A,MATCH(E19,Events!$I:$I,0)))</f>
        <v/>
      </c>
      <c r="F21" s="151"/>
      <c r="G21" s="150" t="str">
        <f ca="1">IF(ISERROR(MATCH(G19,Events!$I:$I,0)),"",INDEX(Events!$A:$A,MATCH(G19,Events!$I:$I,0)))</f>
        <v/>
      </c>
      <c r="H21" s="151"/>
      <c r="I21" s="150" t="str">
        <f ca="1">IF(ISERROR(MATCH(I19,Events!$I:$I,0)),"",INDEX(Events!$A:$A,MATCH(I19,Events!$I:$I,0)))</f>
        <v/>
      </c>
      <c r="J21" s="151"/>
      <c r="K21" s="150" t="str">
        <f ca="1">IF(ISERROR(MATCH(K19,Events!$I:$I,0)),"",INDEX(Events!$A:$A,MATCH(K19,Events!$I:$I,0)))</f>
        <v/>
      </c>
      <c r="L21" s="151"/>
      <c r="M21" s="150" t="str">
        <f ca="1">IF(ISERROR(MATCH(M19,Events!$I:$I,0)),"",INDEX(Events!$A:$A,MATCH(M19,Events!$I:$I,0)))</f>
        <v/>
      </c>
      <c r="N21" s="151"/>
    </row>
    <row r="22" spans="1:14" s="51" customFormat="1" ht="13.5" customHeight="1" x14ac:dyDescent="0.2">
      <c r="A22" s="150" t="str">
        <f ca="1">IF(ISERROR(MATCH(A19,Events!$J:$J,0)),"",INDEX(Events!$A:$A,MATCH(A19,Events!$J:$J,0)))</f>
        <v/>
      </c>
      <c r="B22" s="151"/>
      <c r="C22" s="150" t="str">
        <f ca="1">IF(ISERROR(MATCH(C19,Events!$J:$J,0)),"",INDEX(Events!$A:$A,MATCH(C19,Events!$J:$J,0)))</f>
        <v/>
      </c>
      <c r="D22" s="151"/>
      <c r="E22" s="150" t="str">
        <f ca="1">IF(ISERROR(MATCH(E19,Events!$J:$J,0)),"",INDEX(Events!$A:$A,MATCH(E19,Events!$J:$J,0)))</f>
        <v/>
      </c>
      <c r="F22" s="151"/>
      <c r="G22" s="150" t="str">
        <f ca="1">IF(ISERROR(MATCH(G19,Events!$J:$J,0)),"",INDEX(Events!$A:$A,MATCH(G19,Events!$J:$J,0)))</f>
        <v/>
      </c>
      <c r="H22" s="151"/>
      <c r="I22" s="150" t="str">
        <f ca="1">IF(ISERROR(MATCH(I19,Events!$J:$J,0)),"",INDEX(Events!$A:$A,MATCH(I19,Events!$J:$J,0)))</f>
        <v/>
      </c>
      <c r="J22" s="151"/>
      <c r="K22" s="150" t="str">
        <f ca="1">IF(ISERROR(MATCH(K19,Events!$J:$J,0)),"",INDEX(Events!$A:$A,MATCH(K19,Events!$J:$J,0)))</f>
        <v/>
      </c>
      <c r="L22" s="151"/>
      <c r="M22" s="150" t="str">
        <f ca="1">IF(ISERROR(MATCH(M19,Events!$J:$J,0)),"",INDEX(Events!$A:$A,MATCH(M19,Events!$J:$J,0)))</f>
        <v/>
      </c>
      <c r="N22" s="151"/>
    </row>
    <row r="23" spans="1:14" s="51" customFormat="1" ht="13.5" customHeight="1" x14ac:dyDescent="0.2">
      <c r="A23" s="150" t="str">
        <f ca="1">IF(ISERROR(MATCH(A19,Events!$K:$K,0)),"",INDEX(Events!$A:$A,MATCH(A19,Events!$K:$K,0)))</f>
        <v/>
      </c>
      <c r="B23" s="151"/>
      <c r="C23" s="150" t="str">
        <f ca="1">IF(ISERROR(MATCH(C19,Events!$K:$K,0)),"",INDEX(Events!$A:$A,MATCH(C19,Events!$K:$K,0)))</f>
        <v/>
      </c>
      <c r="D23" s="151"/>
      <c r="E23" s="150" t="str">
        <f ca="1">IF(ISERROR(MATCH(E19,Events!$K:$K,0)),"",INDEX(Events!$A:$A,MATCH(E19,Events!$K:$K,0)))</f>
        <v/>
      </c>
      <c r="F23" s="151"/>
      <c r="G23" s="150" t="str">
        <f ca="1">IF(ISERROR(MATCH(G19,Events!$K:$K,0)),"",INDEX(Events!$A:$A,MATCH(G19,Events!$K:$K,0)))</f>
        <v/>
      </c>
      <c r="H23" s="151"/>
      <c r="I23" s="150" t="str">
        <f ca="1">IF(ISERROR(MATCH(I19,Events!$K:$K,0)),"",INDEX(Events!$A:$A,MATCH(I19,Events!$K:$K,0)))</f>
        <v/>
      </c>
      <c r="J23" s="151"/>
      <c r="K23" s="150" t="str">
        <f ca="1">IF(ISERROR(MATCH(K19,Events!$K:$K,0)),"",INDEX(Events!$A:$A,MATCH(K19,Events!$K:$K,0)))</f>
        <v/>
      </c>
      <c r="L23" s="151"/>
      <c r="M23" s="150" t="str">
        <f ca="1">IF(ISERROR(MATCH(M19,Events!$K:$K,0)),"",INDEX(Events!$A:$A,MATCH(M19,Events!$K:$K,0)))</f>
        <v/>
      </c>
      <c r="N23" s="151"/>
    </row>
    <row r="24" spans="1:14" s="5" customFormat="1" ht="13.5" customHeight="1" x14ac:dyDescent="0.2">
      <c r="A24" s="153" t="str">
        <f>IF(ISERROR(MATCH(A19,Moon!$D:$D,0)),"",INDEX(Moon!$E:$E,MATCH(A19,Moon!$D:$D,0)))</f>
        <v/>
      </c>
      <c r="B24" s="154"/>
      <c r="C24" s="153" t="str">
        <f>IF(ISERROR(MATCH(C19,Moon!$D:$D,0)),"",INDEX(Moon!$E:$E,MATCH(C19,Moon!$D:$D,0)))</f>
        <v/>
      </c>
      <c r="D24" s="154"/>
      <c r="E24" s="153" t="str">
        <f>IF(ISERROR(MATCH(E19,Moon!$D:$D,0)),"",INDEX(Moon!$E:$E,MATCH(E19,Moon!$D:$D,0)))</f>
        <v>Full 🌕 4:52am</v>
      </c>
      <c r="F24" s="154"/>
      <c r="G24" s="153" t="str">
        <f>IF(ISERROR(MATCH(G19,Moon!$D:$D,0)),"",INDEX(Moon!$E:$E,MATCH(G19,Moon!$D:$D,0)))</f>
        <v/>
      </c>
      <c r="H24" s="154"/>
      <c r="I24" s="153" t="str">
        <f>IF(ISERROR(MATCH(I19,Moon!$D:$D,0)),"",INDEX(Moon!$E:$E,MATCH(I19,Moon!$D:$D,0)))</f>
        <v/>
      </c>
      <c r="J24" s="154"/>
      <c r="K24" s="153" t="str">
        <f>IF(ISERROR(MATCH(K19,Moon!$D:$D,0)),"",INDEX(Moon!$E:$E,MATCH(K19,Moon!$D:$D,0)))</f>
        <v/>
      </c>
      <c r="L24" s="154"/>
      <c r="M24" s="153" t="str">
        <f>IF(ISERROR(MATCH(M19,Moon!$D:$D,0)),"",INDEX(Moon!$E:$E,MATCH(M19,Moon!$D:$D,0)))</f>
        <v/>
      </c>
      <c r="N24" s="154"/>
    </row>
    <row r="25" spans="1:14" s="51" customFormat="1" ht="15.75" customHeight="1" x14ac:dyDescent="0.2">
      <c r="A25" s="20">
        <f>IF(M19="","",IF(MONTH(M19+1)&lt;&gt;MONTH(M19),"",M19+1))</f>
        <v>44731</v>
      </c>
      <c r="B25" s="101" t="str">
        <f>IF(ISERROR(MATCH(A25,Events!$G:$G,0)),"",INDEX(Events!$A:$A,MATCH(A25,Events!$G:$G,0)))</f>
        <v>Father's Day</v>
      </c>
      <c r="C25" s="20">
        <f>IF(A25="","",IF(MONTH(A25+1)&lt;&gt;MONTH(A25),"",A25+1))</f>
        <v>44732</v>
      </c>
      <c r="D25" s="101" t="str">
        <f>IF(ISERROR(MATCH(C25,Events!$G:$G,0)),"",INDEX(Events!$A:$A,MATCH(C25,Events!$G:$G,0)))</f>
        <v/>
      </c>
      <c r="E25" s="20">
        <f>IF(C25="","",IF(MONTH(C25+1)&lt;&gt;MONTH(C25),"",C25+1))</f>
        <v>44733</v>
      </c>
      <c r="F25" s="101" t="str">
        <f>IF(ISERROR(MATCH(E25,Events!$G:$G,0)),"",INDEX(Events!$A:$A,MATCH(E25,Events!$G:$G,0)))</f>
        <v>June Solstice (GMT)</v>
      </c>
      <c r="G25" s="20">
        <f>IF(E25="","",IF(MONTH(E25+1)&lt;&gt;MONTH(E25),"",E25+1))</f>
        <v>44734</v>
      </c>
      <c r="H25" s="101" t="str">
        <f>IF(ISERROR(MATCH(G25,Events!$G:$G,0)),"",INDEX(Events!$A:$A,MATCH(G25,Events!$G:$G,0)))</f>
        <v/>
      </c>
      <c r="I25" s="20">
        <f>IF(G25="","",IF(MONTH(G25+1)&lt;&gt;MONTH(G25),"",G25+1))</f>
        <v>44735</v>
      </c>
      <c r="J25" s="101" t="str">
        <f>IF(ISERROR(MATCH(I25,Events!$G:$G,0)),"",INDEX(Events!$A:$A,MATCH(I25,Events!$G:$G,0)))</f>
        <v/>
      </c>
      <c r="K25" s="20">
        <f>IF(I25="","",IF(MONTH(I25+1)&lt;&gt;MONTH(I25),"",I25+1))</f>
        <v>44736</v>
      </c>
      <c r="L25" s="101" t="str">
        <f>IF(ISERROR(MATCH(K25,Events!$G:$G,0)),"",INDEX(Events!$A:$A,MATCH(K25,Events!$G:$G,0)))</f>
        <v/>
      </c>
      <c r="M25" s="20">
        <f>IF(K25="","",IF(MONTH(K25+1)&lt;&gt;MONTH(K25),"",K25+1))</f>
        <v>44737</v>
      </c>
      <c r="N25" s="101" t="str">
        <f>IF(ISERROR(MATCH(M25,Events!$G:$G,0)),"",INDEX(Events!$A:$A,MATCH(M25,Events!$G:$G,0)))</f>
        <v/>
      </c>
    </row>
    <row r="26" spans="1:14" s="51" customFormat="1" ht="13.5" customHeight="1" x14ac:dyDescent="0.2">
      <c r="A26" s="150" t="str">
        <f ca="1">IF(ISERROR(MATCH(A25,Events!$H:$H,0)),"",INDEX(Events!$A:$A,MATCH(A25,Events!$H:$H,0)))</f>
        <v>Juneteenth</v>
      </c>
      <c r="B26" s="151" t="str">
        <f ca="1">IFERROR(INDEX(Events!#REF!,MATCH(A26,Events!A:A,0)),"")</f>
        <v/>
      </c>
      <c r="C26" s="150" t="str">
        <f ca="1">IF(ISERROR(MATCH(C25,Events!$H:$H,0)),"",INDEX(Events!$A:$A,MATCH(C25,Events!$H:$H,0)))</f>
        <v/>
      </c>
      <c r="D26" s="151" t="str">
        <f ca="1">IFERROR(INDEX(Events!#REF!,MATCH(C26,Events!C:C,0)),"")</f>
        <v/>
      </c>
      <c r="E26" s="150" t="str">
        <f ca="1">IF(ISERROR(MATCH(E25,Events!$H:$H,0)),"",INDEX(Events!$A:$A,MATCH(E25,Events!$H:$H,0)))</f>
        <v/>
      </c>
      <c r="F26" s="151" t="str">
        <f ca="1">IFERROR(INDEX(Events!#REF!,MATCH(E26,Events!E:E,0)),"")</f>
        <v/>
      </c>
      <c r="G26" s="150" t="str">
        <f ca="1">IF(ISERROR(MATCH(G25,Events!$H:$H,0)),"",INDEX(Events!$A:$A,MATCH(G25,Events!$H:$H,0)))</f>
        <v/>
      </c>
      <c r="H26" s="151" t="str">
        <f ca="1">IFERROR(INDEX(Events!#REF!,MATCH(G26,Events!G:G,0)),"")</f>
        <v/>
      </c>
      <c r="I26" s="150" t="str">
        <f ca="1">IF(ISERROR(MATCH(I25,Events!$H:$H,0)),"",INDEX(Events!$A:$A,MATCH(I25,Events!$H:$H,0)))</f>
        <v/>
      </c>
      <c r="J26" s="151" t="str">
        <f ca="1">IFERROR(INDEX(Events!#REF!,MATCH(I26,Events!I:I,0)),"")</f>
        <v/>
      </c>
      <c r="K26" s="150" t="str">
        <f ca="1">IF(ISERROR(MATCH(K25,Events!$H:$H,0)),"",INDEX(Events!$A:$A,MATCH(K25,Events!$H:$H,0)))</f>
        <v/>
      </c>
      <c r="L26" s="151" t="str">
        <f ca="1">IFERROR(INDEX(Events!#REF!,MATCH(K26,Events!K:K,0)),"")</f>
        <v/>
      </c>
      <c r="M26" s="150" t="str">
        <f ca="1">IF(ISERROR(MATCH(M25,Events!$H:$H,0)),"",INDEX(Events!$A:$A,MATCH(M25,Events!$H:$H,0)))</f>
        <v/>
      </c>
      <c r="N26" s="151" t="str">
        <f ca="1">IFERROR(INDEX(Events!#REF!,MATCH(M26,Events!M:M,0)),"")</f>
        <v/>
      </c>
    </row>
    <row r="27" spans="1:14" s="51" customFormat="1" ht="13.5" customHeight="1" x14ac:dyDescent="0.2">
      <c r="A27" s="150" t="str">
        <f ca="1">IF(ISERROR(MATCH(A25,Events!$I:$I,0)),"",INDEX(Events!$A:$A,MATCH(A25,Events!$I:$I,0)))</f>
        <v/>
      </c>
      <c r="B27" s="151"/>
      <c r="C27" s="150" t="str">
        <f ca="1">IF(ISERROR(MATCH(C25,Events!$I:$I,0)),"",INDEX(Events!$A:$A,MATCH(C25,Events!$I:$I,0)))</f>
        <v/>
      </c>
      <c r="D27" s="151"/>
      <c r="E27" s="150" t="str">
        <f ca="1">IF(ISERROR(MATCH(E25,Events!$I:$I,0)),"",INDEX(Events!$A:$A,MATCH(E25,Events!$I:$I,0)))</f>
        <v/>
      </c>
      <c r="F27" s="151"/>
      <c r="G27" s="150" t="str">
        <f ca="1">IF(ISERROR(MATCH(G25,Events!$I:$I,0)),"",INDEX(Events!$A:$A,MATCH(G25,Events!$I:$I,0)))</f>
        <v/>
      </c>
      <c r="H27" s="151"/>
      <c r="I27" s="150" t="str">
        <f ca="1">IF(ISERROR(MATCH(I25,Events!$I:$I,0)),"",INDEX(Events!$A:$A,MATCH(I25,Events!$I:$I,0)))</f>
        <v/>
      </c>
      <c r="J27" s="151"/>
      <c r="K27" s="150" t="str">
        <f ca="1">IF(ISERROR(MATCH(K25,Events!$I:$I,0)),"",INDEX(Events!$A:$A,MATCH(K25,Events!$I:$I,0)))</f>
        <v/>
      </c>
      <c r="L27" s="151"/>
      <c r="M27" s="150" t="str">
        <f ca="1">IF(ISERROR(MATCH(M25,Events!$I:$I,0)),"",INDEX(Events!$A:$A,MATCH(M25,Events!$I:$I,0)))</f>
        <v/>
      </c>
      <c r="N27" s="151"/>
    </row>
    <row r="28" spans="1:14" s="51" customFormat="1" ht="13.5" customHeight="1" x14ac:dyDescent="0.2">
      <c r="A28" s="150" t="str">
        <f ca="1">IF(ISERROR(MATCH(A25,Events!$J:$J,0)),"",INDEX(Events!$A:$A,MATCH(A25,Events!$J:$J,0)))</f>
        <v/>
      </c>
      <c r="B28" s="151"/>
      <c r="C28" s="150" t="str">
        <f ca="1">IF(ISERROR(MATCH(C25,Events!$J:$J,0)),"",INDEX(Events!$A:$A,MATCH(C25,Events!$J:$J,0)))</f>
        <v/>
      </c>
      <c r="D28" s="151"/>
      <c r="E28" s="150" t="str">
        <f ca="1">IF(ISERROR(MATCH(E25,Events!$J:$J,0)),"",INDEX(Events!$A:$A,MATCH(E25,Events!$J:$J,0)))</f>
        <v/>
      </c>
      <c r="F28" s="151"/>
      <c r="G28" s="150" t="str">
        <f ca="1">IF(ISERROR(MATCH(G25,Events!$J:$J,0)),"",INDEX(Events!$A:$A,MATCH(G25,Events!$J:$J,0)))</f>
        <v/>
      </c>
      <c r="H28" s="151"/>
      <c r="I28" s="150" t="str">
        <f ca="1">IF(ISERROR(MATCH(I25,Events!$J:$J,0)),"",INDEX(Events!$A:$A,MATCH(I25,Events!$J:$J,0)))</f>
        <v/>
      </c>
      <c r="J28" s="151"/>
      <c r="K28" s="150" t="str">
        <f ca="1">IF(ISERROR(MATCH(K25,Events!$J:$J,0)),"",INDEX(Events!$A:$A,MATCH(K25,Events!$J:$J,0)))</f>
        <v/>
      </c>
      <c r="L28" s="151"/>
      <c r="M28" s="150" t="str">
        <f ca="1">IF(ISERROR(MATCH(M25,Events!$J:$J,0)),"",INDEX(Events!$A:$A,MATCH(M25,Events!$J:$J,0)))</f>
        <v/>
      </c>
      <c r="N28" s="151"/>
    </row>
    <row r="29" spans="1:14" s="51" customFormat="1" ht="13.5" customHeight="1" x14ac:dyDescent="0.2">
      <c r="A29" s="150" t="str">
        <f ca="1">IF(ISERROR(MATCH(A25,Events!$K:$K,0)),"",INDEX(Events!$A:$A,MATCH(A25,Events!$K:$K,0)))</f>
        <v/>
      </c>
      <c r="B29" s="151"/>
      <c r="C29" s="150" t="str">
        <f ca="1">IF(ISERROR(MATCH(C25,Events!$K:$K,0)),"",INDEX(Events!$A:$A,MATCH(C25,Events!$K:$K,0)))</f>
        <v/>
      </c>
      <c r="D29" s="151"/>
      <c r="E29" s="150" t="str">
        <f ca="1">IF(ISERROR(MATCH(E25,Events!$K:$K,0)),"",INDEX(Events!$A:$A,MATCH(E25,Events!$K:$K,0)))</f>
        <v/>
      </c>
      <c r="F29" s="151"/>
      <c r="G29" s="150" t="str">
        <f ca="1">IF(ISERROR(MATCH(G25,Events!$K:$K,0)),"",INDEX(Events!$A:$A,MATCH(G25,Events!$K:$K,0)))</f>
        <v/>
      </c>
      <c r="H29" s="151"/>
      <c r="I29" s="150" t="str">
        <f ca="1">IF(ISERROR(MATCH(I25,Events!$K:$K,0)),"",INDEX(Events!$A:$A,MATCH(I25,Events!$K:$K,0)))</f>
        <v/>
      </c>
      <c r="J29" s="151"/>
      <c r="K29" s="150" t="str">
        <f ca="1">IF(ISERROR(MATCH(K25,Events!$K:$K,0)),"",INDEX(Events!$A:$A,MATCH(K25,Events!$K:$K,0)))</f>
        <v/>
      </c>
      <c r="L29" s="151"/>
      <c r="M29" s="150" t="str">
        <f ca="1">IF(ISERROR(MATCH(M25,Events!$K:$K,0)),"",INDEX(Events!$A:$A,MATCH(M25,Events!$K:$K,0)))</f>
        <v/>
      </c>
      <c r="N29" s="151"/>
    </row>
    <row r="30" spans="1:14" s="5" customFormat="1" ht="13.5" customHeight="1" x14ac:dyDescent="0.2">
      <c r="A30" s="153" t="str">
        <f>IF(ISERROR(MATCH(A25,Moon!$D:$D,0)),"",INDEX(Moon!$E:$E,MATCH(A25,Moon!$D:$D,0)))</f>
        <v/>
      </c>
      <c r="B30" s="154"/>
      <c r="C30" s="153" t="str">
        <f>IF(ISERROR(MATCH(C25,Moon!$D:$D,0)),"",INDEX(Moon!$E:$E,MATCH(C25,Moon!$D:$D,0)))</f>
        <v>🌗 8:11pm</v>
      </c>
      <c r="D30" s="154"/>
      <c r="E30" s="153" t="str">
        <f>IF(ISERROR(MATCH(E25,Moon!$D:$D,0)),"",INDEX(Moon!$E:$E,MATCH(E25,Moon!$D:$D,0)))</f>
        <v/>
      </c>
      <c r="F30" s="154"/>
      <c r="G30" s="153" t="str">
        <f>IF(ISERROR(MATCH(G25,Moon!$D:$D,0)),"",INDEX(Moon!$E:$E,MATCH(G25,Moon!$D:$D,0)))</f>
        <v/>
      </c>
      <c r="H30" s="154"/>
      <c r="I30" s="153" t="str">
        <f>IF(ISERROR(MATCH(I25,Moon!$D:$D,0)),"",INDEX(Moon!$E:$E,MATCH(I25,Moon!$D:$D,0)))</f>
        <v/>
      </c>
      <c r="J30" s="154"/>
      <c r="K30" s="153" t="str">
        <f>IF(ISERROR(MATCH(K25,Moon!$D:$D,0)),"",INDEX(Moon!$E:$E,MATCH(K25,Moon!$D:$D,0)))</f>
        <v/>
      </c>
      <c r="L30" s="154"/>
      <c r="M30" s="153" t="str">
        <f>IF(ISERROR(MATCH(M25,Moon!$D:$D,0)),"",INDEX(Moon!$E:$E,MATCH(M25,Moon!$D:$D,0)))</f>
        <v/>
      </c>
      <c r="N30" s="154"/>
    </row>
    <row r="31" spans="1:14" s="51" customFormat="1" ht="15.75" x14ac:dyDescent="0.2">
      <c r="A31" s="20">
        <f>IF(M25="","",IF(MONTH(M25+1)&lt;&gt;MONTH(M25),"",M25+1))</f>
        <v>44738</v>
      </c>
      <c r="B31" s="101" t="str">
        <f>IF(ISERROR(MATCH(A31,Events!$G:$G,0)),"",INDEX(Events!$A:$A,MATCH(A31,Events!$G:$G,0)))</f>
        <v/>
      </c>
      <c r="C31" s="20">
        <f>IF(A31="","",IF(MONTH(A31+1)&lt;&gt;MONTH(A31),"",A31+1))</f>
        <v>44739</v>
      </c>
      <c r="D31" s="101" t="str">
        <f>IF(ISERROR(MATCH(C31,Events!$G:$G,0)),"",INDEX(Events!$A:$A,MATCH(C31,Events!$G:$G,0)))</f>
        <v/>
      </c>
      <c r="E31" s="20">
        <f>IF(C31="","",IF(MONTH(C31+1)&lt;&gt;MONTH(C31),"",C31+1))</f>
        <v>44740</v>
      </c>
      <c r="F31" s="101" t="str">
        <f>IF(ISERROR(MATCH(E31,Events!$G:$G,0)),"",INDEX(Events!$A:$A,MATCH(E31,Events!$G:$G,0)))</f>
        <v/>
      </c>
      <c r="G31" s="20">
        <f>IF(E31="","",IF(MONTH(E31+1)&lt;&gt;MONTH(E31),"",E31+1))</f>
        <v>44741</v>
      </c>
      <c r="H31" s="101" t="str">
        <f>IF(ISERROR(MATCH(G31,Events!$G:$G,0)),"",INDEX(Events!$A:$A,MATCH(G31,Events!$G:$G,0)))</f>
        <v/>
      </c>
      <c r="I31" s="20">
        <f>IF(G31="","",IF(MONTH(G31+1)&lt;&gt;MONTH(G31),"",G31+1))</f>
        <v>44742</v>
      </c>
      <c r="J31" s="101" t="str">
        <f>IF(ISERROR(MATCH(I31,Events!$G:$G,0)),"",INDEX(Events!$A:$A,MATCH(I31,Events!$G:$G,0)))</f>
        <v/>
      </c>
      <c r="K31" s="20" t="str">
        <f>IF(I31="","",IF(MONTH(I31+1)&lt;&gt;MONTH(I31),"",I31+1))</f>
        <v/>
      </c>
      <c r="L31" s="101" t="str">
        <f>IF(ISERROR(MATCH(K31,Events!$G:$G,0)),"",INDEX(Events!$A:$A,MATCH(K31,Events!$G:$G,0)))</f>
        <v/>
      </c>
      <c r="M31" s="20" t="str">
        <f>IF(K31="","",IF(MONTH(K31+1)&lt;&gt;MONTH(K31),"",K31+1))</f>
        <v/>
      </c>
      <c r="N31" s="101" t="str">
        <f>IF(ISERROR(MATCH(M31,Events!$G:$G,0)),"",INDEX(Events!$A:$A,MATCH(M31,Events!$G:$G,0)))</f>
        <v/>
      </c>
    </row>
    <row r="32" spans="1:14" s="51" customFormat="1" ht="13.5" customHeight="1" x14ac:dyDescent="0.2">
      <c r="A32" s="150" t="str">
        <f ca="1">IF(ISERROR(MATCH(A31,Events!$H:$H,0)),"",INDEX(Events!$A:$A,MATCH(A31,Events!$H:$H,0)))</f>
        <v/>
      </c>
      <c r="B32" s="151" t="str">
        <f ca="1">IFERROR(INDEX(Events!#REF!,MATCH(A32,Events!A:A,0)),"")</f>
        <v/>
      </c>
      <c r="C32" s="150" t="str">
        <f ca="1">IF(ISERROR(MATCH(C31,Events!$H:$H,0)),"",INDEX(Events!$A:$A,MATCH(C31,Events!$H:$H,0)))</f>
        <v/>
      </c>
      <c r="D32" s="151" t="str">
        <f ca="1">IFERROR(INDEX(Events!#REF!,MATCH(C32,Events!C:C,0)),"")</f>
        <v/>
      </c>
      <c r="E32" s="150" t="str">
        <f ca="1">IF(ISERROR(MATCH(E31,Events!$H:$H,0)),"",INDEX(Events!$A:$A,MATCH(E31,Events!$H:$H,0)))</f>
        <v/>
      </c>
      <c r="F32" s="151" t="str">
        <f ca="1">IFERROR(INDEX(Events!#REF!,MATCH(E32,Events!E:E,0)),"")</f>
        <v/>
      </c>
      <c r="G32" s="150" t="str">
        <f ca="1">IF(ISERROR(MATCH(G31,Events!$H:$H,0)),"",INDEX(Events!$A:$A,MATCH(G31,Events!$H:$H,0)))</f>
        <v/>
      </c>
      <c r="H32" s="151" t="str">
        <f ca="1">IFERROR(INDEX(Events!#REF!,MATCH(G32,Events!G:G,0)),"")</f>
        <v/>
      </c>
      <c r="I32" s="150" t="str">
        <f ca="1">IF(ISERROR(MATCH(I31,Events!$H:$H,0)),"",INDEX(Events!$A:$A,MATCH(I31,Events!$H:$H,0)))</f>
        <v/>
      </c>
      <c r="J32" s="151" t="str">
        <f ca="1">IFERROR(INDEX(Events!#REF!,MATCH(I32,Events!I:I,0)),"")</f>
        <v/>
      </c>
      <c r="K32" s="150" t="str">
        <f ca="1">IF(ISERROR(MATCH(K31,Events!$H:$H,0)),"",INDEX(Events!$A:$A,MATCH(K31,Events!$H:$H,0)))</f>
        <v/>
      </c>
      <c r="L32" s="151" t="str">
        <f ca="1">IFERROR(INDEX(Events!#REF!,MATCH(K32,Events!K:K,0)),"")</f>
        <v/>
      </c>
      <c r="M32" s="150" t="str">
        <f ca="1">IF(ISERROR(MATCH(M31,Events!$H:$H,0)),"",INDEX(Events!$A:$A,MATCH(M31,Events!$H:$H,0)))</f>
        <v/>
      </c>
      <c r="N32" s="151" t="str">
        <f ca="1">IFERROR(INDEX(Events!#REF!,MATCH(M32,Events!M:M,0)),"")</f>
        <v/>
      </c>
    </row>
    <row r="33" spans="1:14" s="51" customFormat="1" ht="13.5" customHeight="1" x14ac:dyDescent="0.2">
      <c r="A33" s="150" t="str">
        <f ca="1">IF(ISERROR(MATCH(A31,Events!$I:$I,0)),"",INDEX(Events!$A:$A,MATCH(A31,Events!$I:$I,0)))</f>
        <v/>
      </c>
      <c r="B33" s="151"/>
      <c r="C33" s="150" t="str">
        <f ca="1">IF(ISERROR(MATCH(C31,Events!$I:$I,0)),"",INDEX(Events!$A:$A,MATCH(C31,Events!$I:$I,0)))</f>
        <v/>
      </c>
      <c r="D33" s="151"/>
      <c r="E33" s="150" t="str">
        <f ca="1">IF(ISERROR(MATCH(E31,Events!$I:$I,0)),"",INDEX(Events!$A:$A,MATCH(E31,Events!$I:$I,0)))</f>
        <v/>
      </c>
      <c r="F33" s="151"/>
      <c r="G33" s="150" t="str">
        <f ca="1">IF(ISERROR(MATCH(G31,Events!$I:$I,0)),"",INDEX(Events!$A:$A,MATCH(G31,Events!$I:$I,0)))</f>
        <v/>
      </c>
      <c r="H33" s="151"/>
      <c r="I33" s="150" t="str">
        <f ca="1">IF(ISERROR(MATCH(I31,Events!$I:$I,0)),"",INDEX(Events!$A:$A,MATCH(I31,Events!$I:$I,0)))</f>
        <v/>
      </c>
      <c r="J33" s="151"/>
      <c r="K33" s="150" t="str">
        <f ca="1">IF(ISERROR(MATCH(K31,Events!$I:$I,0)),"",INDEX(Events!$A:$A,MATCH(K31,Events!$I:$I,0)))</f>
        <v/>
      </c>
      <c r="L33" s="151"/>
      <c r="M33" s="150" t="str">
        <f ca="1">IF(ISERROR(MATCH(M31,Events!$I:$I,0)),"",INDEX(Events!$A:$A,MATCH(M31,Events!$I:$I,0)))</f>
        <v/>
      </c>
      <c r="N33" s="151"/>
    </row>
    <row r="34" spans="1:14" s="51" customFormat="1" ht="13.5" customHeight="1" x14ac:dyDescent="0.2">
      <c r="A34" s="150" t="str">
        <f ca="1">IF(ISERROR(MATCH(A31,Events!$J:$J,0)),"",INDEX(Events!$A:$A,MATCH(A31,Events!$J:$J,0)))</f>
        <v/>
      </c>
      <c r="B34" s="151"/>
      <c r="C34" s="150" t="str">
        <f ca="1">IF(ISERROR(MATCH(C31,Events!$J:$J,0)),"",INDEX(Events!$A:$A,MATCH(C31,Events!$J:$J,0)))</f>
        <v/>
      </c>
      <c r="D34" s="151"/>
      <c r="E34" s="150" t="str">
        <f ca="1">IF(ISERROR(MATCH(E31,Events!$J:$J,0)),"",INDEX(Events!$A:$A,MATCH(E31,Events!$J:$J,0)))</f>
        <v/>
      </c>
      <c r="F34" s="151"/>
      <c r="G34" s="150" t="str">
        <f ca="1">IF(ISERROR(MATCH(G31,Events!$J:$J,0)),"",INDEX(Events!$A:$A,MATCH(G31,Events!$J:$J,0)))</f>
        <v/>
      </c>
      <c r="H34" s="151"/>
      <c r="I34" s="150" t="str">
        <f ca="1">IF(ISERROR(MATCH(I31,Events!$J:$J,0)),"",INDEX(Events!$A:$A,MATCH(I31,Events!$J:$J,0)))</f>
        <v/>
      </c>
      <c r="J34" s="151"/>
      <c r="K34" s="150" t="str">
        <f ca="1">IF(ISERROR(MATCH(K31,Events!$J:$J,0)),"",INDEX(Events!$A:$A,MATCH(K31,Events!$J:$J,0)))</f>
        <v/>
      </c>
      <c r="L34" s="151"/>
      <c r="M34" s="150" t="str">
        <f ca="1">IF(ISERROR(MATCH(M31,Events!$J:$J,0)),"",INDEX(Events!$A:$A,MATCH(M31,Events!$J:$J,0)))</f>
        <v/>
      </c>
      <c r="N34" s="151"/>
    </row>
    <row r="35" spans="1:14" s="51" customFormat="1" ht="13.5" customHeight="1" x14ac:dyDescent="0.2">
      <c r="A35" s="150" t="str">
        <f ca="1">IF(ISERROR(MATCH(A31,Events!$K:$K,0)),"",INDEX(Events!$A:$A,MATCH(A31,Events!$K:$K,0)))</f>
        <v/>
      </c>
      <c r="B35" s="151"/>
      <c r="C35" s="150" t="str">
        <f ca="1">IF(ISERROR(MATCH(C31,Events!$K:$K,0)),"",INDEX(Events!$A:$A,MATCH(C31,Events!$K:$K,0)))</f>
        <v/>
      </c>
      <c r="D35" s="151"/>
      <c r="E35" s="150" t="str">
        <f ca="1">IF(ISERROR(MATCH(E31,Events!$K:$K,0)),"",INDEX(Events!$A:$A,MATCH(E31,Events!$K:$K,0)))</f>
        <v/>
      </c>
      <c r="F35" s="151"/>
      <c r="G35" s="150" t="str">
        <f ca="1">IF(ISERROR(MATCH(G31,Events!$K:$K,0)),"",INDEX(Events!$A:$A,MATCH(G31,Events!$K:$K,0)))</f>
        <v/>
      </c>
      <c r="H35" s="151"/>
      <c r="I35" s="150" t="str">
        <f ca="1">IF(ISERROR(MATCH(I31,Events!$K:$K,0)),"",INDEX(Events!$A:$A,MATCH(I31,Events!$K:$K,0)))</f>
        <v/>
      </c>
      <c r="J35" s="151"/>
      <c r="K35" s="150" t="str">
        <f ca="1">IF(ISERROR(MATCH(K31,Events!$K:$K,0)),"",INDEX(Events!$A:$A,MATCH(K31,Events!$K:$K,0)))</f>
        <v/>
      </c>
      <c r="L35" s="151"/>
      <c r="M35" s="150" t="str">
        <f ca="1">IF(ISERROR(MATCH(M31,Events!$K:$K,0)),"",INDEX(Events!$A:$A,MATCH(M31,Events!$K:$K,0)))</f>
        <v/>
      </c>
      <c r="N35" s="151"/>
    </row>
    <row r="36" spans="1:14" s="5" customFormat="1" ht="13.5" customHeight="1" x14ac:dyDescent="0.2">
      <c r="A36" s="153" t="str">
        <f>IF(ISERROR(MATCH(A31,Moon!$D:$D,0)),"",INDEX(Moon!$E:$E,MATCH(A31,Moon!$D:$D,0)))</f>
        <v/>
      </c>
      <c r="B36" s="154"/>
      <c r="C36" s="153" t="str">
        <f>IF(ISERROR(MATCH(C31,Moon!$D:$D,0)),"",INDEX(Moon!$E:$E,MATCH(C31,Moon!$D:$D,0)))</f>
        <v/>
      </c>
      <c r="D36" s="154"/>
      <c r="E36" s="153" t="str">
        <f>IF(ISERROR(MATCH(E31,Moon!$D:$D,0)),"",INDEX(Moon!$E:$E,MATCH(E31,Moon!$D:$D,0)))</f>
        <v>New 🌑 7:52pm</v>
      </c>
      <c r="F36" s="154"/>
      <c r="G36" s="153" t="str">
        <f>IF(ISERROR(MATCH(G31,Moon!$D:$D,0)),"",INDEX(Moon!$E:$E,MATCH(G31,Moon!$D:$D,0)))</f>
        <v/>
      </c>
      <c r="H36" s="154"/>
      <c r="I36" s="153" t="str">
        <f>IF(ISERROR(MATCH(I31,Moon!$D:$D,0)),"",INDEX(Moon!$E:$E,MATCH(I31,Moon!$D:$D,0)))</f>
        <v/>
      </c>
      <c r="J36" s="154"/>
      <c r="K36" s="153" t="str">
        <f>IF(ISERROR(MATCH(K31,Moon!$D:$D,0)),"",INDEX(Moon!$E:$E,MATCH(K31,Moon!$D:$D,0)))</f>
        <v/>
      </c>
      <c r="L36" s="154"/>
      <c r="M36" s="153" t="str">
        <f>IF(ISERROR(MATCH(M31,Moon!$D:$D,0)),"",INDEX(Moon!$E:$E,MATCH(M31,Moon!$D:$D,0)))</f>
        <v/>
      </c>
      <c r="N36" s="154"/>
    </row>
    <row r="37" spans="1:14" ht="15.75" x14ac:dyDescent="0.2">
      <c r="A37" s="20" t="str">
        <f>IF(M31="","",IF(MONTH(M31+1)&lt;&gt;MONTH(M31),"",M31+1))</f>
        <v/>
      </c>
      <c r="B37" s="101" t="str">
        <f>IF(ISERROR(MATCH(A37,Events!$G:$G,0)),"",INDEX(Events!$A:$A,MATCH(A37,Events!$G:$G,0)))</f>
        <v/>
      </c>
      <c r="C37" s="20" t="str">
        <f>IF(A37="","",IF(MONTH(A37+1)&lt;&gt;MONTH(A37),"",A37+1))</f>
        <v/>
      </c>
      <c r="D37" s="101" t="str">
        <f>IF(ISERROR(MATCH(C37,Events!$G:$G,0)),"",INDEX(Events!$A:$A,MATCH(C37,Events!$G:$G,0)))</f>
        <v/>
      </c>
      <c r="E37" s="25" t="s">
        <v>6</v>
      </c>
      <c r="F37" s="11"/>
      <c r="G37" s="11"/>
      <c r="H37" s="11"/>
      <c r="I37" s="11"/>
      <c r="J37" s="12"/>
      <c r="K37" s="10"/>
      <c r="L37" s="11"/>
      <c r="M37" s="11"/>
      <c r="N37" s="12"/>
    </row>
    <row r="38" spans="1:14" ht="13.5" customHeight="1" x14ac:dyDescent="0.2">
      <c r="A38" s="150" t="str">
        <f ca="1">IF(ISERROR(MATCH(A37,Events!$H:$H,0)),"",INDEX(Events!$A:$A,MATCH(A37,Events!$H:$H,0)))</f>
        <v/>
      </c>
      <c r="B38" s="151" t="str">
        <f ca="1">IFERROR(INDEX(Events!#REF!,MATCH(A38,Events!A:A,0)),"")</f>
        <v/>
      </c>
      <c r="C38" s="150" t="str">
        <f ca="1">IF(ISERROR(MATCH(C37,Events!$H:$H,0)),"",INDEX(Events!$A:$A,MATCH(C37,Events!$H:$H,0)))</f>
        <v/>
      </c>
      <c r="D38" s="151" t="str">
        <f ca="1">IFERROR(INDEX(Events!#REF!,MATCH(C38,Events!C:C,0)),"")</f>
        <v/>
      </c>
      <c r="E38" s="26"/>
      <c r="F38" s="9"/>
      <c r="G38" s="9"/>
      <c r="H38" s="9"/>
      <c r="I38" s="9"/>
      <c r="J38" s="14"/>
      <c r="K38" s="144" t="s">
        <v>2</v>
      </c>
      <c r="L38" s="145"/>
      <c r="M38" s="145"/>
      <c r="N38" s="146"/>
    </row>
    <row r="39" spans="1:14" ht="13.5" customHeight="1" x14ac:dyDescent="0.2">
      <c r="A39" s="150" t="str">
        <f ca="1">IF(ISERROR(MATCH(A37,Events!$I:$I,0)),"",INDEX(Events!$A:$A,MATCH(A37,Events!$I:$I,0)))</f>
        <v/>
      </c>
      <c r="B39" s="151"/>
      <c r="C39" s="150" t="str">
        <f ca="1">IF(ISERROR(MATCH(C37,Events!$I:$I,0)),"",INDEX(Events!$A:$A,MATCH(C37,Events!$I:$I,0)))</f>
        <v/>
      </c>
      <c r="D39" s="151"/>
      <c r="E39" s="26"/>
      <c r="F39" s="9"/>
      <c r="G39" s="9"/>
      <c r="H39" s="9"/>
      <c r="I39" s="9"/>
      <c r="J39" s="14"/>
      <c r="K39" s="147" t="s">
        <v>100</v>
      </c>
      <c r="L39" s="148"/>
      <c r="M39" s="148"/>
      <c r="N39" s="149"/>
    </row>
    <row r="40" spans="1:14" ht="13.5" customHeight="1" x14ac:dyDescent="0.2">
      <c r="A40" s="150" t="str">
        <f ca="1">IF(ISERROR(MATCH(A37,Events!$J:$J,0)),"",INDEX(Events!$A:$A,MATCH(A37,Events!$J:$J,0)))</f>
        <v/>
      </c>
      <c r="B40" s="151"/>
      <c r="C40" s="150" t="str">
        <f ca="1">IF(ISERROR(MATCH(C37,Events!$J:$J,0)),"",INDEX(Events!$A:$A,MATCH(C37,Events!$J:$J,0)))</f>
        <v/>
      </c>
      <c r="D40" s="151"/>
      <c r="E40" s="26"/>
      <c r="F40" s="9"/>
      <c r="G40" s="9"/>
      <c r="H40" s="9"/>
      <c r="I40" s="9"/>
      <c r="J40" s="14"/>
      <c r="K40" s="139" t="s">
        <v>118</v>
      </c>
      <c r="L40" s="140"/>
      <c r="M40" s="140"/>
      <c r="N40" s="141"/>
    </row>
    <row r="41" spans="1:14" ht="13.5" customHeight="1" x14ac:dyDescent="0.2">
      <c r="A41" s="150" t="str">
        <f ca="1">IF(ISERROR(MATCH(A37,Events!$K:$K,0)),"",INDEX(Events!$A:$A,MATCH(A37,Events!$K:$K,0)))</f>
        <v/>
      </c>
      <c r="B41" s="151"/>
      <c r="C41" s="150" t="str">
        <f ca="1">IF(ISERROR(MATCH(C37,Events!$K:$K,0)),"",INDEX(Events!$A:$A,MATCH(C37,Events!$K:$K,0)))</f>
        <v/>
      </c>
      <c r="D41" s="151"/>
      <c r="E41" s="26"/>
      <c r="F41" s="9"/>
      <c r="G41" s="9"/>
      <c r="H41" s="9"/>
      <c r="I41" s="9"/>
      <c r="J41" s="14"/>
      <c r="K41" s="13"/>
      <c r="L41" s="9"/>
      <c r="M41" s="7"/>
      <c r="N41" s="22"/>
    </row>
    <row r="42" spans="1:14" ht="13.5" customHeight="1" x14ac:dyDescent="0.2">
      <c r="A42" s="153" t="str">
        <f>IF(ISERROR(MATCH(A37,Moon!$D:$D,0)),"",INDEX(Moon!$E:$E,MATCH(A37,Moon!$D:$D,0)))</f>
        <v/>
      </c>
      <c r="B42" s="154"/>
      <c r="C42" s="153" t="str">
        <f>IF(ISERROR(MATCH(C37,Moon!$D:$D,0)),"",INDEX(Moon!$E:$E,MATCH(C37,Moon!$D:$D,0)))</f>
        <v/>
      </c>
      <c r="D42" s="154"/>
      <c r="E42" s="99" t="str">
        <f>'1'!E42</f>
        <v>Moon phase times based on time zone UTC-7</v>
      </c>
      <c r="F42" s="100"/>
      <c r="G42" s="16"/>
      <c r="H42" s="16"/>
      <c r="I42" s="16"/>
      <c r="J42" s="18"/>
      <c r="K42" s="15"/>
      <c r="L42" s="16"/>
      <c r="M42" s="17"/>
      <c r="N42" s="19"/>
    </row>
    <row r="43" spans="1:14" x14ac:dyDescent="0.2">
      <c r="M43" s="6"/>
    </row>
    <row r="45" spans="1:14" s="3" customFormat="1" ht="11.25" x14ac:dyDescent="0.2"/>
    <row r="46" spans="1:14" s="3" customFormat="1" ht="10.5" customHeight="1" x14ac:dyDescent="0.2"/>
    <row r="47" spans="1:14" s="3" customFormat="1" ht="10.5" customHeight="1" x14ac:dyDescent="0.2"/>
    <row r="48" spans="1:14" s="3" customFormat="1" ht="10.5" customHeight="1" x14ac:dyDescent="0.2"/>
    <row r="49" s="3" customFormat="1" ht="10.5" customHeight="1" x14ac:dyDescent="0.2"/>
    <row r="50" s="3" customFormat="1" ht="10.5" customHeight="1" x14ac:dyDescent="0.2"/>
    <row r="51" s="3" customFormat="1" ht="10.5" customHeight="1" x14ac:dyDescent="0.2"/>
    <row r="52" s="3" customFormat="1" ht="10.5" customHeight="1" x14ac:dyDescent="0.2"/>
    <row r="53" s="3" customFormat="1" ht="10.5" customHeight="1" x14ac:dyDescent="0.2"/>
    <row r="54" s="3" customFormat="1" ht="11.25" x14ac:dyDescent="0.2"/>
    <row r="55" s="3" customFormat="1" ht="10.5" customHeight="1" x14ac:dyDescent="0.2"/>
    <row r="56" s="3" customFormat="1" ht="10.5" customHeight="1" x14ac:dyDescent="0.2"/>
    <row r="57" s="3" customFormat="1" ht="10.5" customHeight="1" x14ac:dyDescent="0.2"/>
    <row r="58" s="3" customFormat="1" ht="10.5" customHeight="1" x14ac:dyDescent="0.2"/>
    <row r="59" s="3" customFormat="1" ht="10.5" customHeight="1" x14ac:dyDescent="0.2"/>
    <row r="60" s="3" customFormat="1" ht="10.5" customHeight="1" x14ac:dyDescent="0.2"/>
    <row r="61" s="3" customFormat="1" ht="10.5" customHeight="1" x14ac:dyDescent="0.2"/>
    <row r="62" s="3" customFormat="1" ht="10.5" customHeight="1" x14ac:dyDescent="0.2"/>
    <row r="63" s="3" customFormat="1" ht="11.25" x14ac:dyDescent="0.2"/>
    <row r="64" s="3" customFormat="1" ht="10.5" customHeight="1" x14ac:dyDescent="0.2"/>
    <row r="65" s="3" customFormat="1" ht="10.5" customHeight="1" x14ac:dyDescent="0.2"/>
    <row r="66" s="3" customFormat="1" ht="10.5" customHeight="1" x14ac:dyDescent="0.2"/>
    <row r="67" s="3" customFormat="1" ht="10.5" customHeight="1" x14ac:dyDescent="0.2"/>
    <row r="68" s="3" customFormat="1" ht="10.5" customHeight="1" x14ac:dyDescent="0.2"/>
    <row r="69" s="3" customFormat="1" ht="10.5" customHeight="1" x14ac:dyDescent="0.2"/>
    <row r="70" s="3"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48" priority="6">
      <formula>A7=""</formula>
    </cfRule>
  </conditionalFormatting>
  <conditionalFormatting sqref="A8:N8 A14:N14 A20:N20 A26:N26 A32:N32 A38:D38">
    <cfRule type="expression" dxfId="47" priority="5">
      <formula>A7=""</formula>
    </cfRule>
  </conditionalFormatting>
  <conditionalFormatting sqref="A9:N9 A15:N15 A21:N21 A27:N27 A33:N33 A39:D39">
    <cfRule type="expression" dxfId="46" priority="4">
      <formula>A7=""</formula>
    </cfRule>
  </conditionalFormatting>
  <conditionalFormatting sqref="A10:N10 A16:N16 A22:N22 A28:N28 A34:N34 A40:D40">
    <cfRule type="expression" dxfId="45" priority="3">
      <formula>A7=""</formula>
    </cfRule>
  </conditionalFormatting>
  <conditionalFormatting sqref="A11:N11 A17:N17 A23:N23 A29:N29 A35:N35 A41:D41">
    <cfRule type="expression" dxfId="44" priority="2">
      <formula>A7=""</formula>
    </cfRule>
  </conditionalFormatting>
  <conditionalFormatting sqref="A12:N12 A18:N18 A24:N24 A30:N30 A36:N36 A42:D42">
    <cfRule type="expression" dxfId="43" priority="1">
      <formula>A7=""</formula>
    </cfRule>
  </conditionalFormatting>
  <conditionalFormatting sqref="A7 C7 E7 G7 I7 K7 M7 A13 C13 E13 G13 I13 K13 M13 A19 C19 E19 G19 I19 K19 M19 A25 C25 E25 G25 I25 K25 M25 A31 C31 E31 G31 I31 K31 M31 A37 C37">
    <cfRule type="expression" dxfId="42" priority="7">
      <formula>A7=""</formula>
    </cfRule>
  </conditionalFormatting>
  <hyperlinks>
    <hyperlink ref="K39:N39" r:id="rId1" display="http://www.vertex42.com/calendars/" xr:uid="{00000000-0004-0000-05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C7:N39 C41:N41 C40:J40 L40:N40 C42:D42 F42:N4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style="36" customWidth="1"/>
    <col min="2" max="2" width="13.7109375" style="36" customWidth="1"/>
    <col min="3" max="3" width="4.85546875" style="36" customWidth="1"/>
    <col min="4" max="4" width="13.7109375" style="36" customWidth="1"/>
    <col min="5" max="5" width="4.85546875" style="36" customWidth="1"/>
    <col min="6" max="6" width="13.7109375" style="36" customWidth="1"/>
    <col min="7" max="7" width="4.85546875" style="36" customWidth="1"/>
    <col min="8" max="8" width="13.7109375" style="36" customWidth="1"/>
    <col min="9" max="9" width="4.85546875" style="36" customWidth="1"/>
    <col min="10" max="10" width="13.7109375" style="36" customWidth="1"/>
    <col min="11" max="11" width="4.85546875" style="36" customWidth="1"/>
    <col min="12" max="12" width="13.7109375" style="36" customWidth="1"/>
    <col min="13" max="13" width="4.85546875" style="36" customWidth="1"/>
    <col min="14" max="14" width="13.7109375" style="36" customWidth="1"/>
    <col min="15" max="15" width="3.5703125" style="36" customWidth="1"/>
    <col min="16" max="16" width="25.7109375" style="36" customWidth="1"/>
    <col min="17" max="16384" width="9.140625" style="36"/>
  </cols>
  <sheetData>
    <row r="1" spans="1:14" hidden="1" x14ac:dyDescent="0.2">
      <c r="A1" s="8"/>
      <c r="B1" s="8"/>
      <c r="C1" s="8"/>
      <c r="D1" s="8"/>
      <c r="E1" s="8"/>
      <c r="F1" s="8"/>
      <c r="G1" s="8"/>
      <c r="H1" s="8"/>
      <c r="I1" s="8"/>
      <c r="J1" s="8"/>
      <c r="K1" s="8"/>
      <c r="L1" s="8"/>
      <c r="M1" s="8"/>
      <c r="N1" s="8"/>
    </row>
    <row r="2" spans="1:14" hidden="1" x14ac:dyDescent="0.2">
      <c r="A2" s="8"/>
      <c r="B2" s="8"/>
      <c r="C2" s="8"/>
      <c r="D2" s="8"/>
      <c r="E2" s="8"/>
      <c r="F2" s="8"/>
      <c r="G2" s="8"/>
      <c r="H2" s="8"/>
      <c r="I2" s="8"/>
      <c r="J2" s="8"/>
      <c r="K2" s="8"/>
      <c r="L2" s="8"/>
      <c r="M2" s="8"/>
      <c r="N2" s="8"/>
    </row>
    <row r="3" spans="1:14" hidden="1" x14ac:dyDescent="0.2">
      <c r="A3" s="8"/>
      <c r="B3" s="8"/>
      <c r="C3" s="8"/>
      <c r="D3" s="8"/>
      <c r="E3" s="8"/>
      <c r="F3" s="8"/>
      <c r="G3" s="8"/>
      <c r="H3" s="8"/>
      <c r="I3" s="8"/>
      <c r="J3" s="8"/>
      <c r="K3" s="8"/>
      <c r="L3" s="8"/>
      <c r="M3" s="8"/>
      <c r="N3" s="8"/>
    </row>
    <row r="4" spans="1:14" s="51" customFormat="1" ht="59.25" x14ac:dyDescent="0.2">
      <c r="A4" s="152" t="str">
        <f>UPPER(TEXT(B5,"mmmm yyyy"))</f>
        <v>JULY 2022</v>
      </c>
      <c r="B4" s="152"/>
      <c r="C4" s="152"/>
      <c r="D4" s="152"/>
      <c r="E4" s="152"/>
      <c r="F4" s="152"/>
      <c r="G4" s="152"/>
      <c r="H4" s="152"/>
      <c r="I4" s="152"/>
      <c r="J4" s="152"/>
      <c r="K4" s="152"/>
      <c r="L4" s="152"/>
      <c r="M4" s="152"/>
      <c r="N4" s="152"/>
    </row>
    <row r="5" spans="1:14" s="3" customFormat="1" ht="11.25" hidden="1" x14ac:dyDescent="0.2">
      <c r="A5" s="3" t="s">
        <v>1</v>
      </c>
      <c r="B5" s="21">
        <f>DATE(YEAR('1'!B5),MONTH('1'!B5)+6,1)</f>
        <v>44743</v>
      </c>
    </row>
    <row r="6" spans="1:14" s="51" customFormat="1" ht="18" customHeight="1" x14ac:dyDescent="0.2">
      <c r="A6" s="142">
        <f>A13</f>
        <v>44745</v>
      </c>
      <c r="B6" s="143"/>
      <c r="C6" s="142">
        <f>C13</f>
        <v>44746</v>
      </c>
      <c r="D6" s="143"/>
      <c r="E6" s="142">
        <f>E13</f>
        <v>44747</v>
      </c>
      <c r="F6" s="143"/>
      <c r="G6" s="142">
        <f>G13</f>
        <v>44748</v>
      </c>
      <c r="H6" s="143"/>
      <c r="I6" s="142">
        <f>I13</f>
        <v>44749</v>
      </c>
      <c r="J6" s="143"/>
      <c r="K6" s="142">
        <f>K13</f>
        <v>44750</v>
      </c>
      <c r="L6" s="143"/>
      <c r="M6" s="142">
        <f>M13</f>
        <v>44751</v>
      </c>
      <c r="N6" s="143"/>
    </row>
    <row r="7" spans="1:14" s="51" customFormat="1" ht="15.75" customHeight="1" x14ac:dyDescent="0.2">
      <c r="A7" s="20" t="str">
        <f>IF(WEEKDAY($B$5,1)=startday,$B$5,"")</f>
        <v/>
      </c>
      <c r="B7" s="101" t="str">
        <f>IF(ISERROR(MATCH(A7,Events!$G:$G,0)),"",INDEX(Events!$A:$A,MATCH(A7,Events!$G:$G,0)))</f>
        <v/>
      </c>
      <c r="C7" s="20" t="str">
        <f>IF(A7="",IF(WEEKDAY($B$5,1)=MOD(startday,7)+1,$B$5,""),A7+1)</f>
        <v/>
      </c>
      <c r="D7" s="101" t="str">
        <f>IF(ISERROR(MATCH(C7,Events!$G:$G,0)),"",INDEX(Events!$A:$A,MATCH(C7,Events!$G:$G,0)))</f>
        <v/>
      </c>
      <c r="E7" s="20" t="str">
        <f>IF(C7="",IF(WEEKDAY($B$5,1)=MOD(startday+1,7)+1,$B$5,""),C7+1)</f>
        <v/>
      </c>
      <c r="F7" s="101" t="str">
        <f>IF(ISERROR(MATCH(E7,Events!$G:$G,0)),"",INDEX(Events!$A:$A,MATCH(E7,Events!$G:$G,0)))</f>
        <v/>
      </c>
      <c r="G7" s="20" t="str">
        <f>IF(E7="",IF(WEEKDAY($B$5,1)=MOD(startday+2,7)+1,$B$5,""),E7+1)</f>
        <v/>
      </c>
      <c r="H7" s="101" t="str">
        <f>IF(ISERROR(MATCH(G7,Events!$G:$G,0)),"",INDEX(Events!$A:$A,MATCH(G7,Events!$G:$G,0)))</f>
        <v/>
      </c>
      <c r="I7" s="20" t="str">
        <f>IF(G7="",IF(WEEKDAY($B$5,1)=MOD(startday+3,7)+1,$B$5,""),G7+1)</f>
        <v/>
      </c>
      <c r="J7" s="101" t="str">
        <f>IF(ISERROR(MATCH(I7,Events!$G:$G,0)),"",INDEX(Events!$A:$A,MATCH(I7,Events!$G:$G,0)))</f>
        <v/>
      </c>
      <c r="K7" s="20">
        <f>IF(I7="",IF(WEEKDAY($B$5,1)=MOD(startday+4,7)+1,$B$5,""),I7+1)</f>
        <v>44743</v>
      </c>
      <c r="L7" s="101" t="str">
        <f>IF(ISERROR(MATCH(K7,Events!$G:$G,0)),"",INDEX(Events!$A:$A,MATCH(K7,Events!$G:$G,0)))</f>
        <v/>
      </c>
      <c r="M7" s="20">
        <f>IF(K7="",IF(WEEKDAY($B$5,1)=MOD(startday+5,7)+1,$B$5,""),K7+1)</f>
        <v>44744</v>
      </c>
      <c r="N7" s="101" t="str">
        <f>IF(ISERROR(MATCH(M7,Events!$G:$G,0)),"",INDEX(Events!$A:$A,MATCH(M7,Events!$G:$G,0)))</f>
        <v/>
      </c>
    </row>
    <row r="8" spans="1:14" s="51" customFormat="1" ht="13.5" customHeight="1" x14ac:dyDescent="0.2">
      <c r="A8" s="150" t="str">
        <f ca="1">IF(ISERROR(MATCH(A7,Events!$H:$H,0)),"",INDEX(Events!$A:$A,MATCH(A7,Events!$H:$H,0)))</f>
        <v/>
      </c>
      <c r="B8" s="151" t="str">
        <f ca="1">IFERROR(INDEX(Events!#REF!,MATCH(A8,Events!A:A,0)),"")</f>
        <v/>
      </c>
      <c r="C8" s="150" t="str">
        <f ca="1">IF(ISERROR(MATCH(C7,Events!$H:$H,0)),"",INDEX(Events!$A:$A,MATCH(C7,Events!$H:$H,0)))</f>
        <v/>
      </c>
      <c r="D8" s="151" t="str">
        <f ca="1">IFERROR(INDEX(Events!#REF!,MATCH(C8,Events!C:C,0)),"")</f>
        <v/>
      </c>
      <c r="E8" s="150" t="str">
        <f ca="1">IF(ISERROR(MATCH(E7,Events!$H:$H,0)),"",INDEX(Events!$A:$A,MATCH(E7,Events!$H:$H,0)))</f>
        <v/>
      </c>
      <c r="F8" s="151" t="str">
        <f ca="1">IFERROR(INDEX(Events!#REF!,MATCH(E8,Events!E:E,0)),"")</f>
        <v/>
      </c>
      <c r="G8" s="150" t="str">
        <f ca="1">IF(ISERROR(MATCH(G7,Events!$H:$H,0)),"",INDEX(Events!$A:$A,MATCH(G7,Events!$H:$H,0)))</f>
        <v/>
      </c>
      <c r="H8" s="151" t="str">
        <f ca="1">IFERROR(INDEX(Events!#REF!,MATCH(G8,Events!G:G,0)),"")</f>
        <v/>
      </c>
      <c r="I8" s="150" t="str">
        <f ca="1">IF(ISERROR(MATCH(I7,Events!$H:$H,0)),"",INDEX(Events!$A:$A,MATCH(I7,Events!$H:$H,0)))</f>
        <v/>
      </c>
      <c r="J8" s="151" t="str">
        <f ca="1">IFERROR(INDEX(Events!#REF!,MATCH(I8,Events!I:I,0)),"")</f>
        <v/>
      </c>
      <c r="K8" s="150" t="str">
        <f ca="1">IF(ISERROR(MATCH(K7,Events!$H:$H,0)),"",INDEX(Events!$A:$A,MATCH(K7,Events!$H:$H,0)))</f>
        <v/>
      </c>
      <c r="L8" s="151" t="str">
        <f ca="1">IFERROR(INDEX(Events!#REF!,MATCH(K8,Events!K:K,0)),"")</f>
        <v/>
      </c>
      <c r="M8" s="150" t="str">
        <f ca="1">IF(ISERROR(MATCH(M7,Events!$H:$H,0)),"",INDEX(Events!$A:$A,MATCH(M7,Events!$H:$H,0)))</f>
        <v/>
      </c>
      <c r="N8" s="151" t="str">
        <f ca="1">IFERROR(INDEX(Events!#REF!,MATCH(M8,Events!M:M,0)),"")</f>
        <v/>
      </c>
    </row>
    <row r="9" spans="1:14" s="51" customFormat="1" ht="13.5" customHeight="1" x14ac:dyDescent="0.2">
      <c r="A9" s="150" t="str">
        <f ca="1">IF(ISERROR(MATCH(A7,Events!$I:$I,0)),"",INDEX(Events!$A:$A,MATCH(A7,Events!$I:$I,0)))</f>
        <v/>
      </c>
      <c r="B9" s="151"/>
      <c r="C9" s="150" t="str">
        <f ca="1">IF(ISERROR(MATCH(C7,Events!$I:$I,0)),"",INDEX(Events!$A:$A,MATCH(C7,Events!$I:$I,0)))</f>
        <v/>
      </c>
      <c r="D9" s="151"/>
      <c r="E9" s="150" t="str">
        <f ca="1">IF(ISERROR(MATCH(E7,Events!$I:$I,0)),"",INDEX(Events!$A:$A,MATCH(E7,Events!$I:$I,0)))</f>
        <v/>
      </c>
      <c r="F9" s="151"/>
      <c r="G9" s="150" t="str">
        <f ca="1">IF(ISERROR(MATCH(G7,Events!$I:$I,0)),"",INDEX(Events!$A:$A,MATCH(G7,Events!$I:$I,0)))</f>
        <v/>
      </c>
      <c r="H9" s="151"/>
      <c r="I9" s="150" t="str">
        <f ca="1">IF(ISERROR(MATCH(I7,Events!$I:$I,0)),"",INDEX(Events!$A:$A,MATCH(I7,Events!$I:$I,0)))</f>
        <v/>
      </c>
      <c r="J9" s="151"/>
      <c r="K9" s="150" t="str">
        <f ca="1">IF(ISERROR(MATCH(K7,Events!$I:$I,0)),"",INDEX(Events!$A:$A,MATCH(K7,Events!$I:$I,0)))</f>
        <v/>
      </c>
      <c r="L9" s="151"/>
      <c r="M9" s="150" t="str">
        <f ca="1">IF(ISERROR(MATCH(M7,Events!$I:$I,0)),"",INDEX(Events!$A:$A,MATCH(M7,Events!$I:$I,0)))</f>
        <v/>
      </c>
      <c r="N9" s="151"/>
    </row>
    <row r="10" spans="1:14" s="51" customFormat="1" ht="13.5" customHeight="1" x14ac:dyDescent="0.2">
      <c r="A10" s="150" t="str">
        <f ca="1">IF(ISERROR(MATCH(A7,Events!$J:$J,0)),"",INDEX(Events!$A:$A,MATCH(A7,Events!$J:$J,0)))</f>
        <v/>
      </c>
      <c r="B10" s="151"/>
      <c r="C10" s="150" t="str">
        <f ca="1">IF(ISERROR(MATCH(C7,Events!$J:$J,0)),"",INDEX(Events!$A:$A,MATCH(C7,Events!$J:$J,0)))</f>
        <v/>
      </c>
      <c r="D10" s="151"/>
      <c r="E10" s="150" t="str">
        <f ca="1">IF(ISERROR(MATCH(E7,Events!$J:$J,0)),"",INDEX(Events!$A:$A,MATCH(E7,Events!$J:$J,0)))</f>
        <v/>
      </c>
      <c r="F10" s="151"/>
      <c r="G10" s="150" t="str">
        <f ca="1">IF(ISERROR(MATCH(G7,Events!$J:$J,0)),"",INDEX(Events!$A:$A,MATCH(G7,Events!$J:$J,0)))</f>
        <v/>
      </c>
      <c r="H10" s="151"/>
      <c r="I10" s="150" t="str">
        <f ca="1">IF(ISERROR(MATCH(I7,Events!$J:$J,0)),"",INDEX(Events!$A:$A,MATCH(I7,Events!$J:$J,0)))</f>
        <v/>
      </c>
      <c r="J10" s="151"/>
      <c r="K10" s="150" t="str">
        <f ca="1">IF(ISERROR(MATCH(K7,Events!$J:$J,0)),"",INDEX(Events!$A:$A,MATCH(K7,Events!$J:$J,0)))</f>
        <v/>
      </c>
      <c r="L10" s="151"/>
      <c r="M10" s="150" t="str">
        <f ca="1">IF(ISERROR(MATCH(M7,Events!$J:$J,0)),"",INDEX(Events!$A:$A,MATCH(M7,Events!$J:$J,0)))</f>
        <v/>
      </c>
      <c r="N10" s="151"/>
    </row>
    <row r="11" spans="1:14" s="51" customFormat="1" ht="13.5" customHeight="1" x14ac:dyDescent="0.2">
      <c r="A11" s="150" t="str">
        <f ca="1">IF(ISERROR(MATCH(A7,Events!$K:$K,0)),"",INDEX(Events!$A:$A,MATCH(A7,Events!$K:$K,0)))</f>
        <v/>
      </c>
      <c r="B11" s="151"/>
      <c r="C11" s="150" t="str">
        <f ca="1">IF(ISERROR(MATCH(C7,Events!$K:$K,0)),"",INDEX(Events!$A:$A,MATCH(C7,Events!$K:$K,0)))</f>
        <v/>
      </c>
      <c r="D11" s="151"/>
      <c r="E11" s="150" t="str">
        <f ca="1">IF(ISERROR(MATCH(E7,Events!$K:$K,0)),"",INDEX(Events!$A:$A,MATCH(E7,Events!$K:$K,0)))</f>
        <v/>
      </c>
      <c r="F11" s="151"/>
      <c r="G11" s="150" t="str">
        <f ca="1">IF(ISERROR(MATCH(G7,Events!$K:$K,0)),"",INDEX(Events!$A:$A,MATCH(G7,Events!$K:$K,0)))</f>
        <v/>
      </c>
      <c r="H11" s="151"/>
      <c r="I11" s="150" t="str">
        <f ca="1">IF(ISERROR(MATCH(I7,Events!$K:$K,0)),"",INDEX(Events!$A:$A,MATCH(I7,Events!$K:$K,0)))</f>
        <v/>
      </c>
      <c r="J11" s="151"/>
      <c r="K11" s="150" t="str">
        <f ca="1">IF(ISERROR(MATCH(K7,Events!$K:$K,0)),"",INDEX(Events!$A:$A,MATCH(K7,Events!$K:$K,0)))</f>
        <v/>
      </c>
      <c r="L11" s="151"/>
      <c r="M11" s="150" t="str">
        <f ca="1">IF(ISERROR(MATCH(M7,Events!$K:$K,0)),"",INDEX(Events!$A:$A,MATCH(M7,Events!$K:$K,0)))</f>
        <v/>
      </c>
      <c r="N11" s="151"/>
    </row>
    <row r="12" spans="1:14" s="5" customFormat="1" ht="13.5" customHeight="1" x14ac:dyDescent="0.2">
      <c r="A12" s="153" t="str">
        <f>IF(ISERROR(MATCH(A7,Moon!$D:$D,0)),"",INDEX(Moon!$E:$E,MATCH(A7,Moon!$D:$D,0)))</f>
        <v/>
      </c>
      <c r="B12" s="154"/>
      <c r="C12" s="153" t="str">
        <f>IF(ISERROR(MATCH(C7,Moon!$D:$D,0)),"",INDEX(Moon!$E:$E,MATCH(C7,Moon!$D:$D,0)))</f>
        <v/>
      </c>
      <c r="D12" s="154"/>
      <c r="E12" s="153" t="str">
        <f>IF(ISERROR(MATCH(E7,Moon!$D:$D,0)),"",INDEX(Moon!$E:$E,MATCH(E7,Moon!$D:$D,0)))</f>
        <v/>
      </c>
      <c r="F12" s="154"/>
      <c r="G12" s="153" t="str">
        <f>IF(ISERROR(MATCH(G7,Moon!$D:$D,0)),"",INDEX(Moon!$E:$E,MATCH(G7,Moon!$D:$D,0)))</f>
        <v/>
      </c>
      <c r="H12" s="154"/>
      <c r="I12" s="153" t="str">
        <f>IF(ISERROR(MATCH(I7,Moon!$D:$D,0)),"",INDEX(Moon!$E:$E,MATCH(I7,Moon!$D:$D,0)))</f>
        <v/>
      </c>
      <c r="J12" s="154"/>
      <c r="K12" s="153" t="str">
        <f>IF(ISERROR(MATCH(K7,Moon!$D:$D,0)),"",INDEX(Moon!$E:$E,MATCH(K7,Moon!$D:$D,0)))</f>
        <v/>
      </c>
      <c r="L12" s="154"/>
      <c r="M12" s="153" t="str">
        <f>IF(ISERROR(MATCH(M7,Moon!$D:$D,0)),"",INDEX(Moon!$E:$E,MATCH(M7,Moon!$D:$D,0)))</f>
        <v/>
      </c>
      <c r="N12" s="154"/>
    </row>
    <row r="13" spans="1:14" s="51" customFormat="1" ht="15.75" customHeight="1" x14ac:dyDescent="0.2">
      <c r="A13" s="20">
        <f>IF(M7="","",IF(MONTH(M7+1)&lt;&gt;MONTH(M7),"",M7+1))</f>
        <v>44745</v>
      </c>
      <c r="B13" s="101" t="str">
        <f>IF(ISERROR(MATCH(A13,Events!$G:$G,0)),"",INDEX(Events!$A:$A,MATCH(A13,Events!$G:$G,0)))</f>
        <v/>
      </c>
      <c r="C13" s="20">
        <f>IF(A13="","",IF(MONTH(A13+1)&lt;&gt;MONTH(A13),"",A13+1))</f>
        <v>44746</v>
      </c>
      <c r="D13" s="101" t="str">
        <f>IF(ISERROR(MATCH(C13,Events!$G:$G,0)),"",INDEX(Events!$A:$A,MATCH(C13,Events!$G:$G,0)))</f>
        <v>Independence Day</v>
      </c>
      <c r="E13" s="20">
        <f>IF(C13="","",IF(MONTH(C13+1)&lt;&gt;MONTH(C13),"",C13+1))</f>
        <v>44747</v>
      </c>
      <c r="F13" s="101" t="str">
        <f>IF(ISERROR(MATCH(E13,Events!$G:$G,0)),"",INDEX(Events!$A:$A,MATCH(E13,Events!$G:$G,0)))</f>
        <v/>
      </c>
      <c r="G13" s="20">
        <f>IF(E13="","",IF(MONTH(E13+1)&lt;&gt;MONTH(E13),"",E13+1))</f>
        <v>44748</v>
      </c>
      <c r="H13" s="101" t="str">
        <f>IF(ISERROR(MATCH(G13,Events!$G:$G,0)),"",INDEX(Events!$A:$A,MATCH(G13,Events!$G:$G,0)))</f>
        <v/>
      </c>
      <c r="I13" s="20">
        <f>IF(G13="","",IF(MONTH(G13+1)&lt;&gt;MONTH(G13),"",G13+1))</f>
        <v>44749</v>
      </c>
      <c r="J13" s="101" t="str">
        <f>IF(ISERROR(MATCH(I13,Events!$G:$G,0)),"",INDEX(Events!$A:$A,MATCH(I13,Events!$G:$G,0)))</f>
        <v/>
      </c>
      <c r="K13" s="20">
        <f>IF(I13="","",IF(MONTH(I13+1)&lt;&gt;MONTH(I13),"",I13+1))</f>
        <v>44750</v>
      </c>
      <c r="L13" s="101" t="str">
        <f>IF(ISERROR(MATCH(K13,Events!$G:$G,0)),"",INDEX(Events!$A:$A,MATCH(K13,Events!$G:$G,0)))</f>
        <v/>
      </c>
      <c r="M13" s="20">
        <f>IF(K13="","",IF(MONTH(K13+1)&lt;&gt;MONTH(K13),"",K13+1))</f>
        <v>44751</v>
      </c>
      <c r="N13" s="101" t="str">
        <f>IF(ISERROR(MATCH(M13,Events!$G:$G,0)),"",INDEX(Events!$A:$A,MATCH(M13,Events!$G:$G,0)))</f>
        <v/>
      </c>
    </row>
    <row r="14" spans="1:14" s="51" customFormat="1" ht="13.5" customHeight="1" x14ac:dyDescent="0.2">
      <c r="A14" s="150" t="str">
        <f ca="1">IF(ISERROR(MATCH(A13,Events!$H:$H,0)),"",INDEX(Events!$A:$A,MATCH(A13,Events!$H:$H,0)))</f>
        <v/>
      </c>
      <c r="B14" s="151" t="str">
        <f ca="1">IFERROR(INDEX(Events!#REF!,MATCH(A14,Events!A:A,0)),"")</f>
        <v/>
      </c>
      <c r="C14" s="150" t="str">
        <f ca="1">IF(ISERROR(MATCH(C13,Events!$H:$H,0)),"",INDEX(Events!$A:$A,MATCH(C13,Events!$H:$H,0)))</f>
        <v/>
      </c>
      <c r="D14" s="151" t="str">
        <f ca="1">IFERROR(INDEX(Events!#REF!,MATCH(C14,Events!C:C,0)),"")</f>
        <v/>
      </c>
      <c r="E14" s="150" t="str">
        <f ca="1">IF(ISERROR(MATCH(E13,Events!$H:$H,0)),"",INDEX(Events!$A:$A,MATCH(E13,Events!$H:$H,0)))</f>
        <v/>
      </c>
      <c r="F14" s="151" t="str">
        <f ca="1">IFERROR(INDEX(Events!#REF!,MATCH(E14,Events!E:E,0)),"")</f>
        <v/>
      </c>
      <c r="G14" s="150" t="str">
        <f ca="1">IF(ISERROR(MATCH(G13,Events!$H:$H,0)),"",INDEX(Events!$A:$A,MATCH(G13,Events!$H:$H,0)))</f>
        <v/>
      </c>
      <c r="H14" s="151" t="str">
        <f ca="1">IFERROR(INDEX(Events!#REF!,MATCH(G14,Events!G:G,0)),"")</f>
        <v/>
      </c>
      <c r="I14" s="150" t="str">
        <f ca="1">IF(ISERROR(MATCH(I13,Events!$H:$H,0)),"",INDEX(Events!$A:$A,MATCH(I13,Events!$H:$H,0)))</f>
        <v/>
      </c>
      <c r="J14" s="151" t="str">
        <f ca="1">IFERROR(INDEX(Events!#REF!,MATCH(I14,Events!I:I,0)),"")</f>
        <v/>
      </c>
      <c r="K14" s="150" t="str">
        <f ca="1">IF(ISERROR(MATCH(K13,Events!$H:$H,0)),"",INDEX(Events!$A:$A,MATCH(K13,Events!$H:$H,0)))</f>
        <v/>
      </c>
      <c r="L14" s="151" t="str">
        <f ca="1">IFERROR(INDEX(Events!#REF!,MATCH(K14,Events!K:K,0)),"")</f>
        <v/>
      </c>
      <c r="M14" s="150" t="str">
        <f ca="1">IF(ISERROR(MATCH(M13,Events!$H:$H,0)),"",INDEX(Events!$A:$A,MATCH(M13,Events!$H:$H,0)))</f>
        <v/>
      </c>
      <c r="N14" s="151" t="str">
        <f ca="1">IFERROR(INDEX(Events!#REF!,MATCH(M14,Events!M:M,0)),"")</f>
        <v/>
      </c>
    </row>
    <row r="15" spans="1:14" s="51" customFormat="1" ht="13.5" customHeight="1" x14ac:dyDescent="0.2">
      <c r="A15" s="150" t="str">
        <f ca="1">IF(ISERROR(MATCH(A13,Events!$I:$I,0)),"",INDEX(Events!$A:$A,MATCH(A13,Events!$I:$I,0)))</f>
        <v/>
      </c>
      <c r="B15" s="151"/>
      <c r="C15" s="150" t="str">
        <f ca="1">IF(ISERROR(MATCH(C13,Events!$I:$I,0)),"",INDEX(Events!$A:$A,MATCH(C13,Events!$I:$I,0)))</f>
        <v/>
      </c>
      <c r="D15" s="151"/>
      <c r="E15" s="150" t="str">
        <f ca="1">IF(ISERROR(MATCH(E13,Events!$I:$I,0)),"",INDEX(Events!$A:$A,MATCH(E13,Events!$I:$I,0)))</f>
        <v/>
      </c>
      <c r="F15" s="151"/>
      <c r="G15" s="150" t="str">
        <f ca="1">IF(ISERROR(MATCH(G13,Events!$I:$I,0)),"",INDEX(Events!$A:$A,MATCH(G13,Events!$I:$I,0)))</f>
        <v/>
      </c>
      <c r="H15" s="151"/>
      <c r="I15" s="150" t="str">
        <f ca="1">IF(ISERROR(MATCH(I13,Events!$I:$I,0)),"",INDEX(Events!$A:$A,MATCH(I13,Events!$I:$I,0)))</f>
        <v/>
      </c>
      <c r="J15" s="151"/>
      <c r="K15" s="150" t="str">
        <f ca="1">IF(ISERROR(MATCH(K13,Events!$I:$I,0)),"",INDEX(Events!$A:$A,MATCH(K13,Events!$I:$I,0)))</f>
        <v/>
      </c>
      <c r="L15" s="151"/>
      <c r="M15" s="150" t="str">
        <f ca="1">IF(ISERROR(MATCH(M13,Events!$I:$I,0)),"",INDEX(Events!$A:$A,MATCH(M13,Events!$I:$I,0)))</f>
        <v/>
      </c>
      <c r="N15" s="151"/>
    </row>
    <row r="16" spans="1:14" s="51" customFormat="1" ht="13.5" customHeight="1" x14ac:dyDescent="0.2">
      <c r="A16" s="150" t="str">
        <f ca="1">IF(ISERROR(MATCH(A13,Events!$J:$J,0)),"",INDEX(Events!$A:$A,MATCH(A13,Events!$J:$J,0)))</f>
        <v/>
      </c>
      <c r="B16" s="151"/>
      <c r="C16" s="150" t="str">
        <f ca="1">IF(ISERROR(MATCH(C13,Events!$J:$J,0)),"",INDEX(Events!$A:$A,MATCH(C13,Events!$J:$J,0)))</f>
        <v/>
      </c>
      <c r="D16" s="151"/>
      <c r="E16" s="150" t="str">
        <f ca="1">IF(ISERROR(MATCH(E13,Events!$J:$J,0)),"",INDEX(Events!$A:$A,MATCH(E13,Events!$J:$J,0)))</f>
        <v/>
      </c>
      <c r="F16" s="151"/>
      <c r="G16" s="150" t="str">
        <f ca="1">IF(ISERROR(MATCH(G13,Events!$J:$J,0)),"",INDEX(Events!$A:$A,MATCH(G13,Events!$J:$J,0)))</f>
        <v/>
      </c>
      <c r="H16" s="151"/>
      <c r="I16" s="150" t="str">
        <f ca="1">IF(ISERROR(MATCH(I13,Events!$J:$J,0)),"",INDEX(Events!$A:$A,MATCH(I13,Events!$J:$J,0)))</f>
        <v/>
      </c>
      <c r="J16" s="151"/>
      <c r="K16" s="150" t="str">
        <f ca="1">IF(ISERROR(MATCH(K13,Events!$J:$J,0)),"",INDEX(Events!$A:$A,MATCH(K13,Events!$J:$J,0)))</f>
        <v/>
      </c>
      <c r="L16" s="151"/>
      <c r="M16" s="150" t="str">
        <f ca="1">IF(ISERROR(MATCH(M13,Events!$J:$J,0)),"",INDEX(Events!$A:$A,MATCH(M13,Events!$J:$J,0)))</f>
        <v/>
      </c>
      <c r="N16" s="151"/>
    </row>
    <row r="17" spans="1:14" s="51" customFormat="1" ht="13.5" customHeight="1" x14ac:dyDescent="0.2">
      <c r="A17" s="150" t="str">
        <f ca="1">IF(ISERROR(MATCH(A13,Events!$K:$K,0)),"",INDEX(Events!$A:$A,MATCH(A13,Events!$K:$K,0)))</f>
        <v/>
      </c>
      <c r="B17" s="151"/>
      <c r="C17" s="150" t="str">
        <f ca="1">IF(ISERROR(MATCH(C13,Events!$K:$K,0)),"",INDEX(Events!$A:$A,MATCH(C13,Events!$K:$K,0)))</f>
        <v/>
      </c>
      <c r="D17" s="151"/>
      <c r="E17" s="150" t="str">
        <f ca="1">IF(ISERROR(MATCH(E13,Events!$K:$K,0)),"",INDEX(Events!$A:$A,MATCH(E13,Events!$K:$K,0)))</f>
        <v/>
      </c>
      <c r="F17" s="151"/>
      <c r="G17" s="150" t="str">
        <f ca="1">IF(ISERROR(MATCH(G13,Events!$K:$K,0)),"",INDEX(Events!$A:$A,MATCH(G13,Events!$K:$K,0)))</f>
        <v/>
      </c>
      <c r="H17" s="151"/>
      <c r="I17" s="150" t="str">
        <f ca="1">IF(ISERROR(MATCH(I13,Events!$K:$K,0)),"",INDEX(Events!$A:$A,MATCH(I13,Events!$K:$K,0)))</f>
        <v/>
      </c>
      <c r="J17" s="151"/>
      <c r="K17" s="150" t="str">
        <f ca="1">IF(ISERROR(MATCH(K13,Events!$K:$K,0)),"",INDEX(Events!$A:$A,MATCH(K13,Events!$K:$K,0)))</f>
        <v/>
      </c>
      <c r="L17" s="151"/>
      <c r="M17" s="150" t="str">
        <f ca="1">IF(ISERROR(MATCH(M13,Events!$K:$K,0)),"",INDEX(Events!$A:$A,MATCH(M13,Events!$K:$K,0)))</f>
        <v/>
      </c>
      <c r="N17" s="151"/>
    </row>
    <row r="18" spans="1:14" s="5" customFormat="1" ht="13.5" customHeight="1" x14ac:dyDescent="0.2">
      <c r="A18" s="153" t="str">
        <f>IF(ISERROR(MATCH(A13,Moon!$D:$D,0)),"",INDEX(Moon!$E:$E,MATCH(A13,Moon!$D:$D,0)))</f>
        <v/>
      </c>
      <c r="B18" s="154"/>
      <c r="C18" s="153" t="str">
        <f>IF(ISERROR(MATCH(C13,Moon!$D:$D,0)),"",INDEX(Moon!$E:$E,MATCH(C13,Moon!$D:$D,0)))</f>
        <v/>
      </c>
      <c r="D18" s="154"/>
      <c r="E18" s="153" t="str">
        <f>IF(ISERROR(MATCH(E13,Moon!$D:$D,0)),"",INDEX(Moon!$E:$E,MATCH(E13,Moon!$D:$D,0)))</f>
        <v/>
      </c>
      <c r="F18" s="154"/>
      <c r="G18" s="153" t="str">
        <f>IF(ISERROR(MATCH(G13,Moon!$D:$D,0)),"",INDEX(Moon!$E:$E,MATCH(G13,Moon!$D:$D,0)))</f>
        <v>🌓 7:14pm</v>
      </c>
      <c r="H18" s="154"/>
      <c r="I18" s="153" t="str">
        <f>IF(ISERROR(MATCH(I13,Moon!$D:$D,0)),"",INDEX(Moon!$E:$E,MATCH(I13,Moon!$D:$D,0)))</f>
        <v/>
      </c>
      <c r="J18" s="154"/>
      <c r="K18" s="153" t="str">
        <f>IF(ISERROR(MATCH(K13,Moon!$D:$D,0)),"",INDEX(Moon!$E:$E,MATCH(K13,Moon!$D:$D,0)))</f>
        <v/>
      </c>
      <c r="L18" s="154"/>
      <c r="M18" s="153" t="str">
        <f>IF(ISERROR(MATCH(M13,Moon!$D:$D,0)),"",INDEX(Moon!$E:$E,MATCH(M13,Moon!$D:$D,0)))</f>
        <v/>
      </c>
      <c r="N18" s="154"/>
    </row>
    <row r="19" spans="1:14" s="51" customFormat="1" ht="15.75" customHeight="1" x14ac:dyDescent="0.2">
      <c r="A19" s="20">
        <f>IF(M13="","",IF(MONTH(M13+1)&lt;&gt;MONTH(M13),"",M13+1))</f>
        <v>44752</v>
      </c>
      <c r="B19" s="101" t="str">
        <f>IF(ISERROR(MATCH(A19,Events!$G:$G,0)),"",INDEX(Events!$A:$A,MATCH(A19,Events!$G:$G,0)))</f>
        <v/>
      </c>
      <c r="C19" s="20">
        <f>IF(A19="","",IF(MONTH(A19+1)&lt;&gt;MONTH(A19),"",A19+1))</f>
        <v>44753</v>
      </c>
      <c r="D19" s="101" t="str">
        <f>IF(ISERROR(MATCH(C19,Events!$G:$G,0)),"",INDEX(Events!$A:$A,MATCH(C19,Events!$G:$G,0)))</f>
        <v/>
      </c>
      <c r="E19" s="20">
        <f>IF(C19="","",IF(MONTH(C19+1)&lt;&gt;MONTH(C19),"",C19+1))</f>
        <v>44754</v>
      </c>
      <c r="F19" s="101" t="str">
        <f>IF(ISERROR(MATCH(E19,Events!$G:$G,0)),"",INDEX(Events!$A:$A,MATCH(E19,Events!$G:$G,0)))</f>
        <v/>
      </c>
      <c r="G19" s="20">
        <f>IF(E19="","",IF(MONTH(E19+1)&lt;&gt;MONTH(E19),"",E19+1))</f>
        <v>44755</v>
      </c>
      <c r="H19" s="101" t="str">
        <f>IF(ISERROR(MATCH(G19,Events!$G:$G,0)),"",INDEX(Events!$A:$A,MATCH(G19,Events!$G:$G,0)))</f>
        <v/>
      </c>
      <c r="I19" s="20">
        <f>IF(G19="","",IF(MONTH(G19+1)&lt;&gt;MONTH(G19),"",G19+1))</f>
        <v>44756</v>
      </c>
      <c r="J19" s="101" t="str">
        <f>IF(ISERROR(MATCH(I19,Events!$G:$G,0)),"",INDEX(Events!$A:$A,MATCH(I19,Events!$G:$G,0)))</f>
        <v/>
      </c>
      <c r="K19" s="20">
        <f>IF(I19="","",IF(MONTH(I19+1)&lt;&gt;MONTH(I19),"",I19+1))</f>
        <v>44757</v>
      </c>
      <c r="L19" s="101" t="str">
        <f>IF(ISERROR(MATCH(K19,Events!$G:$G,0)),"",INDEX(Events!$A:$A,MATCH(K19,Events!$G:$G,0)))</f>
        <v/>
      </c>
      <c r="M19" s="20">
        <f>IF(K19="","",IF(MONTH(K19+1)&lt;&gt;MONTH(K19),"",K19+1))</f>
        <v>44758</v>
      </c>
      <c r="N19" s="101" t="str">
        <f>IF(ISERROR(MATCH(M19,Events!$G:$G,0)),"",INDEX(Events!$A:$A,MATCH(M19,Events!$G:$G,0)))</f>
        <v/>
      </c>
    </row>
    <row r="20" spans="1:14" s="51" customFormat="1" ht="13.5" customHeight="1" x14ac:dyDescent="0.2">
      <c r="A20" s="150" t="str">
        <f ca="1">IF(ISERROR(MATCH(A19,Events!$H:$H,0)),"",INDEX(Events!$A:$A,MATCH(A19,Events!$H:$H,0)))</f>
        <v/>
      </c>
      <c r="B20" s="151" t="str">
        <f ca="1">IFERROR(INDEX(Events!#REF!,MATCH(A20,Events!A:A,0)),"")</f>
        <v/>
      </c>
      <c r="C20" s="150" t="str">
        <f ca="1">IF(ISERROR(MATCH(C19,Events!$H:$H,0)),"",INDEX(Events!$A:$A,MATCH(C19,Events!$H:$H,0)))</f>
        <v/>
      </c>
      <c r="D20" s="151" t="str">
        <f ca="1">IFERROR(INDEX(Events!#REF!,MATCH(C20,Events!C:C,0)),"")</f>
        <v/>
      </c>
      <c r="E20" s="150" t="str">
        <f ca="1">IF(ISERROR(MATCH(E19,Events!$H:$H,0)),"",INDEX(Events!$A:$A,MATCH(E19,Events!$H:$H,0)))</f>
        <v/>
      </c>
      <c r="F20" s="151" t="str">
        <f ca="1">IFERROR(INDEX(Events!#REF!,MATCH(E20,Events!E:E,0)),"")</f>
        <v/>
      </c>
      <c r="G20" s="150" t="str">
        <f ca="1">IF(ISERROR(MATCH(G19,Events!$H:$H,0)),"",INDEX(Events!$A:$A,MATCH(G19,Events!$H:$H,0)))</f>
        <v/>
      </c>
      <c r="H20" s="151" t="str">
        <f ca="1">IFERROR(INDEX(Events!#REF!,MATCH(G20,Events!G:G,0)),"")</f>
        <v/>
      </c>
      <c r="I20" s="150" t="str">
        <f ca="1">IF(ISERROR(MATCH(I19,Events!$H:$H,0)),"",INDEX(Events!$A:$A,MATCH(I19,Events!$H:$H,0)))</f>
        <v/>
      </c>
      <c r="J20" s="151" t="str">
        <f ca="1">IFERROR(INDEX(Events!#REF!,MATCH(I20,Events!I:I,0)),"")</f>
        <v/>
      </c>
      <c r="K20" s="150" t="str">
        <f ca="1">IF(ISERROR(MATCH(K19,Events!$H:$H,0)),"",INDEX(Events!$A:$A,MATCH(K19,Events!$H:$H,0)))</f>
        <v/>
      </c>
      <c r="L20" s="151" t="str">
        <f ca="1">IFERROR(INDEX(Events!#REF!,MATCH(K20,Events!K:K,0)),"")</f>
        <v/>
      </c>
      <c r="M20" s="150" t="str">
        <f ca="1">IF(ISERROR(MATCH(M19,Events!$H:$H,0)),"",INDEX(Events!$A:$A,MATCH(M19,Events!$H:$H,0)))</f>
        <v/>
      </c>
      <c r="N20" s="151" t="str">
        <f ca="1">IFERROR(INDEX(Events!#REF!,MATCH(M20,Events!M:M,0)),"")</f>
        <v/>
      </c>
    </row>
    <row r="21" spans="1:14" s="51" customFormat="1" ht="13.5" customHeight="1" x14ac:dyDescent="0.2">
      <c r="A21" s="150" t="str">
        <f ca="1">IF(ISERROR(MATCH(A19,Events!$I:$I,0)),"",INDEX(Events!$A:$A,MATCH(A19,Events!$I:$I,0)))</f>
        <v/>
      </c>
      <c r="B21" s="151"/>
      <c r="C21" s="150" t="str">
        <f ca="1">IF(ISERROR(MATCH(C19,Events!$I:$I,0)),"",INDEX(Events!$A:$A,MATCH(C19,Events!$I:$I,0)))</f>
        <v/>
      </c>
      <c r="D21" s="151"/>
      <c r="E21" s="150" t="str">
        <f ca="1">IF(ISERROR(MATCH(E19,Events!$I:$I,0)),"",INDEX(Events!$A:$A,MATCH(E19,Events!$I:$I,0)))</f>
        <v/>
      </c>
      <c r="F21" s="151"/>
      <c r="G21" s="150" t="str">
        <f ca="1">IF(ISERROR(MATCH(G19,Events!$I:$I,0)),"",INDEX(Events!$A:$A,MATCH(G19,Events!$I:$I,0)))</f>
        <v/>
      </c>
      <c r="H21" s="151"/>
      <c r="I21" s="150" t="str">
        <f ca="1">IF(ISERROR(MATCH(I19,Events!$I:$I,0)),"",INDEX(Events!$A:$A,MATCH(I19,Events!$I:$I,0)))</f>
        <v/>
      </c>
      <c r="J21" s="151"/>
      <c r="K21" s="150" t="str">
        <f ca="1">IF(ISERROR(MATCH(K19,Events!$I:$I,0)),"",INDEX(Events!$A:$A,MATCH(K19,Events!$I:$I,0)))</f>
        <v/>
      </c>
      <c r="L21" s="151"/>
      <c r="M21" s="150" t="str">
        <f ca="1">IF(ISERROR(MATCH(M19,Events!$I:$I,0)),"",INDEX(Events!$A:$A,MATCH(M19,Events!$I:$I,0)))</f>
        <v/>
      </c>
      <c r="N21" s="151"/>
    </row>
    <row r="22" spans="1:14" s="51" customFormat="1" ht="13.5" customHeight="1" x14ac:dyDescent="0.2">
      <c r="A22" s="150" t="str">
        <f ca="1">IF(ISERROR(MATCH(A19,Events!$J:$J,0)),"",INDEX(Events!$A:$A,MATCH(A19,Events!$J:$J,0)))</f>
        <v/>
      </c>
      <c r="B22" s="151"/>
      <c r="C22" s="150" t="str">
        <f ca="1">IF(ISERROR(MATCH(C19,Events!$J:$J,0)),"",INDEX(Events!$A:$A,MATCH(C19,Events!$J:$J,0)))</f>
        <v/>
      </c>
      <c r="D22" s="151"/>
      <c r="E22" s="150" t="str">
        <f ca="1">IF(ISERROR(MATCH(E19,Events!$J:$J,0)),"",INDEX(Events!$A:$A,MATCH(E19,Events!$J:$J,0)))</f>
        <v/>
      </c>
      <c r="F22" s="151"/>
      <c r="G22" s="150" t="str">
        <f ca="1">IF(ISERROR(MATCH(G19,Events!$J:$J,0)),"",INDEX(Events!$A:$A,MATCH(G19,Events!$J:$J,0)))</f>
        <v/>
      </c>
      <c r="H22" s="151"/>
      <c r="I22" s="150" t="str">
        <f ca="1">IF(ISERROR(MATCH(I19,Events!$J:$J,0)),"",INDEX(Events!$A:$A,MATCH(I19,Events!$J:$J,0)))</f>
        <v/>
      </c>
      <c r="J22" s="151"/>
      <c r="K22" s="150" t="str">
        <f ca="1">IF(ISERROR(MATCH(K19,Events!$J:$J,0)),"",INDEX(Events!$A:$A,MATCH(K19,Events!$J:$J,0)))</f>
        <v/>
      </c>
      <c r="L22" s="151"/>
      <c r="M22" s="150" t="str">
        <f ca="1">IF(ISERROR(MATCH(M19,Events!$J:$J,0)),"",INDEX(Events!$A:$A,MATCH(M19,Events!$J:$J,0)))</f>
        <v/>
      </c>
      <c r="N22" s="151"/>
    </row>
    <row r="23" spans="1:14" s="51" customFormat="1" ht="13.5" customHeight="1" x14ac:dyDescent="0.2">
      <c r="A23" s="150" t="str">
        <f ca="1">IF(ISERROR(MATCH(A19,Events!$K:$K,0)),"",INDEX(Events!$A:$A,MATCH(A19,Events!$K:$K,0)))</f>
        <v/>
      </c>
      <c r="B23" s="151"/>
      <c r="C23" s="150" t="str">
        <f ca="1">IF(ISERROR(MATCH(C19,Events!$K:$K,0)),"",INDEX(Events!$A:$A,MATCH(C19,Events!$K:$K,0)))</f>
        <v/>
      </c>
      <c r="D23" s="151"/>
      <c r="E23" s="150" t="str">
        <f ca="1">IF(ISERROR(MATCH(E19,Events!$K:$K,0)),"",INDEX(Events!$A:$A,MATCH(E19,Events!$K:$K,0)))</f>
        <v/>
      </c>
      <c r="F23" s="151"/>
      <c r="G23" s="150" t="str">
        <f ca="1">IF(ISERROR(MATCH(G19,Events!$K:$K,0)),"",INDEX(Events!$A:$A,MATCH(G19,Events!$K:$K,0)))</f>
        <v/>
      </c>
      <c r="H23" s="151"/>
      <c r="I23" s="150" t="str">
        <f ca="1">IF(ISERROR(MATCH(I19,Events!$K:$K,0)),"",INDEX(Events!$A:$A,MATCH(I19,Events!$K:$K,0)))</f>
        <v/>
      </c>
      <c r="J23" s="151"/>
      <c r="K23" s="150" t="str">
        <f ca="1">IF(ISERROR(MATCH(K19,Events!$K:$K,0)),"",INDEX(Events!$A:$A,MATCH(K19,Events!$K:$K,0)))</f>
        <v/>
      </c>
      <c r="L23" s="151"/>
      <c r="M23" s="150" t="str">
        <f ca="1">IF(ISERROR(MATCH(M19,Events!$K:$K,0)),"",INDEX(Events!$A:$A,MATCH(M19,Events!$K:$K,0)))</f>
        <v/>
      </c>
      <c r="N23" s="151"/>
    </row>
    <row r="24" spans="1:14" s="5" customFormat="1" ht="13.5" customHeight="1" x14ac:dyDescent="0.2">
      <c r="A24" s="153" t="str">
        <f>IF(ISERROR(MATCH(A19,Moon!$D:$D,0)),"",INDEX(Moon!$E:$E,MATCH(A19,Moon!$D:$D,0)))</f>
        <v/>
      </c>
      <c r="B24" s="154"/>
      <c r="C24" s="153" t="str">
        <f>IF(ISERROR(MATCH(C19,Moon!$D:$D,0)),"",INDEX(Moon!$E:$E,MATCH(C19,Moon!$D:$D,0)))</f>
        <v/>
      </c>
      <c r="D24" s="154"/>
      <c r="E24" s="153" t="str">
        <f>IF(ISERROR(MATCH(E19,Moon!$D:$D,0)),"",INDEX(Moon!$E:$E,MATCH(E19,Moon!$D:$D,0)))</f>
        <v/>
      </c>
      <c r="F24" s="154"/>
      <c r="G24" s="153" t="str">
        <f>IF(ISERROR(MATCH(G19,Moon!$D:$D,0)),"",INDEX(Moon!$E:$E,MATCH(G19,Moon!$D:$D,0)))</f>
        <v>Full 🌕 11:38am</v>
      </c>
      <c r="H24" s="154"/>
      <c r="I24" s="153" t="str">
        <f>IF(ISERROR(MATCH(I19,Moon!$D:$D,0)),"",INDEX(Moon!$E:$E,MATCH(I19,Moon!$D:$D,0)))</f>
        <v/>
      </c>
      <c r="J24" s="154"/>
      <c r="K24" s="153" t="str">
        <f>IF(ISERROR(MATCH(K19,Moon!$D:$D,0)),"",INDEX(Moon!$E:$E,MATCH(K19,Moon!$D:$D,0)))</f>
        <v/>
      </c>
      <c r="L24" s="154"/>
      <c r="M24" s="153" t="str">
        <f>IF(ISERROR(MATCH(M19,Moon!$D:$D,0)),"",INDEX(Moon!$E:$E,MATCH(M19,Moon!$D:$D,0)))</f>
        <v/>
      </c>
      <c r="N24" s="154"/>
    </row>
    <row r="25" spans="1:14" s="51" customFormat="1" ht="15.75" customHeight="1" x14ac:dyDescent="0.2">
      <c r="A25" s="20">
        <f>IF(M19="","",IF(MONTH(M19+1)&lt;&gt;MONTH(M19),"",M19+1))</f>
        <v>44759</v>
      </c>
      <c r="B25" s="101" t="str">
        <f>IF(ISERROR(MATCH(A25,Events!$G:$G,0)),"",INDEX(Events!$A:$A,MATCH(A25,Events!$G:$G,0)))</f>
        <v/>
      </c>
      <c r="C25" s="20">
        <f>IF(A25="","",IF(MONTH(A25+1)&lt;&gt;MONTH(A25),"",A25+1))</f>
        <v>44760</v>
      </c>
      <c r="D25" s="101" t="str">
        <f>IF(ISERROR(MATCH(C25,Events!$G:$G,0)),"",INDEX(Events!$A:$A,MATCH(C25,Events!$G:$G,0)))</f>
        <v/>
      </c>
      <c r="E25" s="20">
        <f>IF(C25="","",IF(MONTH(C25+1)&lt;&gt;MONTH(C25),"",C25+1))</f>
        <v>44761</v>
      </c>
      <c r="F25" s="101" t="str">
        <f>IF(ISERROR(MATCH(E25,Events!$G:$G,0)),"",INDEX(Events!$A:$A,MATCH(E25,Events!$G:$G,0)))</f>
        <v/>
      </c>
      <c r="G25" s="20">
        <f>IF(E25="","",IF(MONTH(E25+1)&lt;&gt;MONTH(E25),"",E25+1))</f>
        <v>44762</v>
      </c>
      <c r="H25" s="101" t="str">
        <f>IF(ISERROR(MATCH(G25,Events!$G:$G,0)),"",INDEX(Events!$A:$A,MATCH(G25,Events!$G:$G,0)))</f>
        <v/>
      </c>
      <c r="I25" s="20">
        <f>IF(G25="","",IF(MONTH(G25+1)&lt;&gt;MONTH(G25),"",G25+1))</f>
        <v>44763</v>
      </c>
      <c r="J25" s="101" t="str">
        <f>IF(ISERROR(MATCH(I25,Events!$G:$G,0)),"",INDEX(Events!$A:$A,MATCH(I25,Events!$G:$G,0)))</f>
        <v/>
      </c>
      <c r="K25" s="20">
        <f>IF(I25="","",IF(MONTH(I25+1)&lt;&gt;MONTH(I25),"",I25+1))</f>
        <v>44764</v>
      </c>
      <c r="L25" s="101" t="str">
        <f>IF(ISERROR(MATCH(K25,Events!$G:$G,0)),"",INDEX(Events!$A:$A,MATCH(K25,Events!$G:$G,0)))</f>
        <v/>
      </c>
      <c r="M25" s="20">
        <f>IF(K25="","",IF(MONTH(K25+1)&lt;&gt;MONTH(K25),"",K25+1))</f>
        <v>44765</v>
      </c>
      <c r="N25" s="101" t="str">
        <f>IF(ISERROR(MATCH(M25,Events!$G:$G,0)),"",INDEX(Events!$A:$A,MATCH(M25,Events!$G:$G,0)))</f>
        <v/>
      </c>
    </row>
    <row r="26" spans="1:14" s="51" customFormat="1" ht="13.5" customHeight="1" x14ac:dyDescent="0.2">
      <c r="A26" s="150" t="str">
        <f ca="1">IF(ISERROR(MATCH(A25,Events!$H:$H,0)),"",INDEX(Events!$A:$A,MATCH(A25,Events!$H:$H,0)))</f>
        <v/>
      </c>
      <c r="B26" s="151" t="str">
        <f ca="1">IFERROR(INDEX(Events!#REF!,MATCH(A26,Events!A:A,0)),"")</f>
        <v/>
      </c>
      <c r="C26" s="150" t="str">
        <f ca="1">IF(ISERROR(MATCH(C25,Events!$H:$H,0)),"",INDEX(Events!$A:$A,MATCH(C25,Events!$H:$H,0)))</f>
        <v/>
      </c>
      <c r="D26" s="151" t="str">
        <f ca="1">IFERROR(INDEX(Events!#REF!,MATCH(C26,Events!C:C,0)),"")</f>
        <v/>
      </c>
      <c r="E26" s="150" t="str">
        <f ca="1">IF(ISERROR(MATCH(E25,Events!$H:$H,0)),"",INDEX(Events!$A:$A,MATCH(E25,Events!$H:$H,0)))</f>
        <v/>
      </c>
      <c r="F26" s="151" t="str">
        <f ca="1">IFERROR(INDEX(Events!#REF!,MATCH(E26,Events!E:E,0)),"")</f>
        <v/>
      </c>
      <c r="G26" s="150" t="str">
        <f ca="1">IF(ISERROR(MATCH(G25,Events!$H:$H,0)),"",INDEX(Events!$A:$A,MATCH(G25,Events!$H:$H,0)))</f>
        <v/>
      </c>
      <c r="H26" s="151" t="str">
        <f ca="1">IFERROR(INDEX(Events!#REF!,MATCH(G26,Events!G:G,0)),"")</f>
        <v/>
      </c>
      <c r="I26" s="150" t="str">
        <f ca="1">IF(ISERROR(MATCH(I25,Events!$H:$H,0)),"",INDEX(Events!$A:$A,MATCH(I25,Events!$H:$H,0)))</f>
        <v/>
      </c>
      <c r="J26" s="151" t="str">
        <f ca="1">IFERROR(INDEX(Events!#REF!,MATCH(I26,Events!I:I,0)),"")</f>
        <v/>
      </c>
      <c r="K26" s="150" t="str">
        <f ca="1">IF(ISERROR(MATCH(K25,Events!$H:$H,0)),"",INDEX(Events!$A:$A,MATCH(K25,Events!$H:$H,0)))</f>
        <v/>
      </c>
      <c r="L26" s="151" t="str">
        <f ca="1">IFERROR(INDEX(Events!#REF!,MATCH(K26,Events!K:K,0)),"")</f>
        <v/>
      </c>
      <c r="M26" s="150" t="str">
        <f ca="1">IF(ISERROR(MATCH(M25,Events!$H:$H,0)),"",INDEX(Events!$A:$A,MATCH(M25,Events!$H:$H,0)))</f>
        <v/>
      </c>
      <c r="N26" s="151" t="str">
        <f ca="1">IFERROR(INDEX(Events!#REF!,MATCH(M26,Events!M:M,0)),"")</f>
        <v/>
      </c>
    </row>
    <row r="27" spans="1:14" s="51" customFormat="1" ht="13.5" customHeight="1" x14ac:dyDescent="0.2">
      <c r="A27" s="150" t="str">
        <f ca="1">IF(ISERROR(MATCH(A25,Events!$I:$I,0)),"",INDEX(Events!$A:$A,MATCH(A25,Events!$I:$I,0)))</f>
        <v/>
      </c>
      <c r="B27" s="151"/>
      <c r="C27" s="150" t="str">
        <f ca="1">IF(ISERROR(MATCH(C25,Events!$I:$I,0)),"",INDEX(Events!$A:$A,MATCH(C25,Events!$I:$I,0)))</f>
        <v/>
      </c>
      <c r="D27" s="151"/>
      <c r="E27" s="150" t="str">
        <f ca="1">IF(ISERROR(MATCH(E25,Events!$I:$I,0)),"",INDEX(Events!$A:$A,MATCH(E25,Events!$I:$I,0)))</f>
        <v/>
      </c>
      <c r="F27" s="151"/>
      <c r="G27" s="150" t="str">
        <f ca="1">IF(ISERROR(MATCH(G25,Events!$I:$I,0)),"",INDEX(Events!$A:$A,MATCH(G25,Events!$I:$I,0)))</f>
        <v/>
      </c>
      <c r="H27" s="151"/>
      <c r="I27" s="150" t="str">
        <f ca="1">IF(ISERROR(MATCH(I25,Events!$I:$I,0)),"",INDEX(Events!$A:$A,MATCH(I25,Events!$I:$I,0)))</f>
        <v/>
      </c>
      <c r="J27" s="151"/>
      <c r="K27" s="150" t="str">
        <f ca="1">IF(ISERROR(MATCH(K25,Events!$I:$I,0)),"",INDEX(Events!$A:$A,MATCH(K25,Events!$I:$I,0)))</f>
        <v/>
      </c>
      <c r="L27" s="151"/>
      <c r="M27" s="150" t="str">
        <f ca="1">IF(ISERROR(MATCH(M25,Events!$I:$I,0)),"",INDEX(Events!$A:$A,MATCH(M25,Events!$I:$I,0)))</f>
        <v/>
      </c>
      <c r="N27" s="151"/>
    </row>
    <row r="28" spans="1:14" s="51" customFormat="1" ht="13.5" customHeight="1" x14ac:dyDescent="0.2">
      <c r="A28" s="150" t="str">
        <f ca="1">IF(ISERROR(MATCH(A25,Events!$J:$J,0)),"",INDEX(Events!$A:$A,MATCH(A25,Events!$J:$J,0)))</f>
        <v/>
      </c>
      <c r="B28" s="151"/>
      <c r="C28" s="150" t="str">
        <f ca="1">IF(ISERROR(MATCH(C25,Events!$J:$J,0)),"",INDEX(Events!$A:$A,MATCH(C25,Events!$J:$J,0)))</f>
        <v/>
      </c>
      <c r="D28" s="151"/>
      <c r="E28" s="150" t="str">
        <f ca="1">IF(ISERROR(MATCH(E25,Events!$J:$J,0)),"",INDEX(Events!$A:$A,MATCH(E25,Events!$J:$J,0)))</f>
        <v/>
      </c>
      <c r="F28" s="151"/>
      <c r="G28" s="150" t="str">
        <f ca="1">IF(ISERROR(MATCH(G25,Events!$J:$J,0)),"",INDEX(Events!$A:$A,MATCH(G25,Events!$J:$J,0)))</f>
        <v/>
      </c>
      <c r="H28" s="151"/>
      <c r="I28" s="150" t="str">
        <f ca="1">IF(ISERROR(MATCH(I25,Events!$J:$J,0)),"",INDEX(Events!$A:$A,MATCH(I25,Events!$J:$J,0)))</f>
        <v/>
      </c>
      <c r="J28" s="151"/>
      <c r="K28" s="150" t="str">
        <f ca="1">IF(ISERROR(MATCH(K25,Events!$J:$J,0)),"",INDEX(Events!$A:$A,MATCH(K25,Events!$J:$J,0)))</f>
        <v/>
      </c>
      <c r="L28" s="151"/>
      <c r="M28" s="150" t="str">
        <f ca="1">IF(ISERROR(MATCH(M25,Events!$J:$J,0)),"",INDEX(Events!$A:$A,MATCH(M25,Events!$J:$J,0)))</f>
        <v/>
      </c>
      <c r="N28" s="151"/>
    </row>
    <row r="29" spans="1:14" s="51" customFormat="1" ht="13.5" customHeight="1" x14ac:dyDescent="0.2">
      <c r="A29" s="150" t="str">
        <f ca="1">IF(ISERROR(MATCH(A25,Events!$K:$K,0)),"",INDEX(Events!$A:$A,MATCH(A25,Events!$K:$K,0)))</f>
        <v/>
      </c>
      <c r="B29" s="151"/>
      <c r="C29" s="150" t="str">
        <f ca="1">IF(ISERROR(MATCH(C25,Events!$K:$K,0)),"",INDEX(Events!$A:$A,MATCH(C25,Events!$K:$K,0)))</f>
        <v/>
      </c>
      <c r="D29" s="151"/>
      <c r="E29" s="150" t="str">
        <f ca="1">IF(ISERROR(MATCH(E25,Events!$K:$K,0)),"",INDEX(Events!$A:$A,MATCH(E25,Events!$K:$K,0)))</f>
        <v/>
      </c>
      <c r="F29" s="151"/>
      <c r="G29" s="150" t="str">
        <f ca="1">IF(ISERROR(MATCH(G25,Events!$K:$K,0)),"",INDEX(Events!$A:$A,MATCH(G25,Events!$K:$K,0)))</f>
        <v/>
      </c>
      <c r="H29" s="151"/>
      <c r="I29" s="150" t="str">
        <f ca="1">IF(ISERROR(MATCH(I25,Events!$K:$K,0)),"",INDEX(Events!$A:$A,MATCH(I25,Events!$K:$K,0)))</f>
        <v/>
      </c>
      <c r="J29" s="151"/>
      <c r="K29" s="150" t="str">
        <f ca="1">IF(ISERROR(MATCH(K25,Events!$K:$K,0)),"",INDEX(Events!$A:$A,MATCH(K25,Events!$K:$K,0)))</f>
        <v/>
      </c>
      <c r="L29" s="151"/>
      <c r="M29" s="150" t="str">
        <f ca="1">IF(ISERROR(MATCH(M25,Events!$K:$K,0)),"",INDEX(Events!$A:$A,MATCH(M25,Events!$K:$K,0)))</f>
        <v/>
      </c>
      <c r="N29" s="151"/>
    </row>
    <row r="30" spans="1:14" s="5" customFormat="1" ht="13.5" customHeight="1" x14ac:dyDescent="0.2">
      <c r="A30" s="153" t="str">
        <f>IF(ISERROR(MATCH(A25,Moon!$D:$D,0)),"",INDEX(Moon!$E:$E,MATCH(A25,Moon!$D:$D,0)))</f>
        <v/>
      </c>
      <c r="B30" s="154"/>
      <c r="C30" s="153" t="str">
        <f>IF(ISERROR(MATCH(C25,Moon!$D:$D,0)),"",INDEX(Moon!$E:$E,MATCH(C25,Moon!$D:$D,0)))</f>
        <v/>
      </c>
      <c r="D30" s="154"/>
      <c r="E30" s="153" t="str">
        <f>IF(ISERROR(MATCH(E25,Moon!$D:$D,0)),"",INDEX(Moon!$E:$E,MATCH(E25,Moon!$D:$D,0)))</f>
        <v/>
      </c>
      <c r="F30" s="154"/>
      <c r="G30" s="153" t="str">
        <f>IF(ISERROR(MATCH(G25,Moon!$D:$D,0)),"",INDEX(Moon!$E:$E,MATCH(G25,Moon!$D:$D,0)))</f>
        <v>🌗 7:19am</v>
      </c>
      <c r="H30" s="154"/>
      <c r="I30" s="153" t="str">
        <f>IF(ISERROR(MATCH(I25,Moon!$D:$D,0)),"",INDEX(Moon!$E:$E,MATCH(I25,Moon!$D:$D,0)))</f>
        <v/>
      </c>
      <c r="J30" s="154"/>
      <c r="K30" s="153" t="str">
        <f>IF(ISERROR(MATCH(K25,Moon!$D:$D,0)),"",INDEX(Moon!$E:$E,MATCH(K25,Moon!$D:$D,0)))</f>
        <v/>
      </c>
      <c r="L30" s="154"/>
      <c r="M30" s="153" t="str">
        <f>IF(ISERROR(MATCH(M25,Moon!$D:$D,0)),"",INDEX(Moon!$E:$E,MATCH(M25,Moon!$D:$D,0)))</f>
        <v/>
      </c>
      <c r="N30" s="154"/>
    </row>
    <row r="31" spans="1:14" s="51" customFormat="1" ht="15.75" x14ac:dyDescent="0.2">
      <c r="A31" s="20">
        <f>IF(M25="","",IF(MONTH(M25+1)&lt;&gt;MONTH(M25),"",M25+1))</f>
        <v>44766</v>
      </c>
      <c r="B31" s="101" t="str">
        <f>IF(ISERROR(MATCH(A31,Events!$G:$G,0)),"",INDEX(Events!$A:$A,MATCH(A31,Events!$G:$G,0)))</f>
        <v>Parents' Day</v>
      </c>
      <c r="C31" s="20">
        <f>IF(A31="","",IF(MONTH(A31+1)&lt;&gt;MONTH(A31),"",A31+1))</f>
        <v>44767</v>
      </c>
      <c r="D31" s="101" t="str">
        <f>IF(ISERROR(MATCH(C31,Events!$G:$G,0)),"",INDEX(Events!$A:$A,MATCH(C31,Events!$G:$G,0)))</f>
        <v/>
      </c>
      <c r="E31" s="20">
        <f>IF(C31="","",IF(MONTH(C31+1)&lt;&gt;MONTH(C31),"",C31+1))</f>
        <v>44768</v>
      </c>
      <c r="F31" s="101" t="str">
        <f>IF(ISERROR(MATCH(E31,Events!$G:$G,0)),"",INDEX(Events!$A:$A,MATCH(E31,Events!$G:$G,0)))</f>
        <v/>
      </c>
      <c r="G31" s="20">
        <f>IF(E31="","",IF(MONTH(E31+1)&lt;&gt;MONTH(E31),"",E31+1))</f>
        <v>44769</v>
      </c>
      <c r="H31" s="101" t="str">
        <f>IF(ISERROR(MATCH(G31,Events!$G:$G,0)),"",INDEX(Events!$A:$A,MATCH(G31,Events!$G:$G,0)))</f>
        <v/>
      </c>
      <c r="I31" s="20">
        <f>IF(G31="","",IF(MONTH(G31+1)&lt;&gt;MONTH(G31),"",G31+1))</f>
        <v>44770</v>
      </c>
      <c r="J31" s="101" t="str">
        <f>IF(ISERROR(MATCH(I31,Events!$G:$G,0)),"",INDEX(Events!$A:$A,MATCH(I31,Events!$G:$G,0)))</f>
        <v/>
      </c>
      <c r="K31" s="20">
        <f>IF(I31="","",IF(MONTH(I31+1)&lt;&gt;MONTH(I31),"",I31+1))</f>
        <v>44771</v>
      </c>
      <c r="L31" s="101" t="str">
        <f>IF(ISERROR(MATCH(K31,Events!$G:$G,0)),"",INDEX(Events!$A:$A,MATCH(K31,Events!$G:$G,0)))</f>
        <v/>
      </c>
      <c r="M31" s="20">
        <f>IF(K31="","",IF(MONTH(K31+1)&lt;&gt;MONTH(K31),"",K31+1))</f>
        <v>44772</v>
      </c>
      <c r="N31" s="101" t="str">
        <f>IF(ISERROR(MATCH(M31,Events!$G:$G,0)),"",INDEX(Events!$A:$A,MATCH(M31,Events!$G:$G,0)))</f>
        <v/>
      </c>
    </row>
    <row r="32" spans="1:14" s="51" customFormat="1" ht="13.5" customHeight="1" x14ac:dyDescent="0.2">
      <c r="A32" s="150" t="str">
        <f ca="1">IF(ISERROR(MATCH(A31,Events!$H:$H,0)),"",INDEX(Events!$A:$A,MATCH(A31,Events!$H:$H,0)))</f>
        <v/>
      </c>
      <c r="B32" s="151" t="str">
        <f ca="1">IFERROR(INDEX(Events!#REF!,MATCH(A32,Events!A:A,0)),"")</f>
        <v/>
      </c>
      <c r="C32" s="150" t="str">
        <f ca="1">IF(ISERROR(MATCH(C31,Events!$H:$H,0)),"",INDEX(Events!$A:$A,MATCH(C31,Events!$H:$H,0)))</f>
        <v/>
      </c>
      <c r="D32" s="151" t="str">
        <f ca="1">IFERROR(INDEX(Events!#REF!,MATCH(C32,Events!C:C,0)),"")</f>
        <v/>
      </c>
      <c r="E32" s="150" t="str">
        <f ca="1">IF(ISERROR(MATCH(E31,Events!$H:$H,0)),"",INDEX(Events!$A:$A,MATCH(E31,Events!$H:$H,0)))</f>
        <v/>
      </c>
      <c r="F32" s="151" t="str">
        <f ca="1">IFERROR(INDEX(Events!#REF!,MATCH(E32,Events!E:E,0)),"")</f>
        <v/>
      </c>
      <c r="G32" s="150" t="str">
        <f ca="1">IF(ISERROR(MATCH(G31,Events!$H:$H,0)),"",INDEX(Events!$A:$A,MATCH(G31,Events!$H:$H,0)))</f>
        <v/>
      </c>
      <c r="H32" s="151" t="str">
        <f ca="1">IFERROR(INDEX(Events!#REF!,MATCH(G32,Events!G:G,0)),"")</f>
        <v/>
      </c>
      <c r="I32" s="150" t="str">
        <f ca="1">IF(ISERROR(MATCH(I31,Events!$H:$H,0)),"",INDEX(Events!$A:$A,MATCH(I31,Events!$H:$H,0)))</f>
        <v/>
      </c>
      <c r="J32" s="151" t="str">
        <f ca="1">IFERROR(INDEX(Events!#REF!,MATCH(I32,Events!I:I,0)),"")</f>
        <v/>
      </c>
      <c r="K32" s="150" t="str">
        <f ca="1">IF(ISERROR(MATCH(K31,Events!$H:$H,0)),"",INDEX(Events!$A:$A,MATCH(K31,Events!$H:$H,0)))</f>
        <v/>
      </c>
      <c r="L32" s="151" t="str">
        <f ca="1">IFERROR(INDEX(Events!#REF!,MATCH(K32,Events!K:K,0)),"")</f>
        <v/>
      </c>
      <c r="M32" s="150" t="str">
        <f ca="1">IF(ISERROR(MATCH(M31,Events!$H:$H,0)),"",INDEX(Events!$A:$A,MATCH(M31,Events!$H:$H,0)))</f>
        <v/>
      </c>
      <c r="N32" s="151" t="str">
        <f ca="1">IFERROR(INDEX(Events!#REF!,MATCH(M32,Events!M:M,0)),"")</f>
        <v/>
      </c>
    </row>
    <row r="33" spans="1:14" s="51" customFormat="1" ht="13.5" customHeight="1" x14ac:dyDescent="0.2">
      <c r="A33" s="150" t="str">
        <f ca="1">IF(ISERROR(MATCH(A31,Events!$I:$I,0)),"",INDEX(Events!$A:$A,MATCH(A31,Events!$I:$I,0)))</f>
        <v/>
      </c>
      <c r="B33" s="151"/>
      <c r="C33" s="150" t="str">
        <f ca="1">IF(ISERROR(MATCH(C31,Events!$I:$I,0)),"",INDEX(Events!$A:$A,MATCH(C31,Events!$I:$I,0)))</f>
        <v/>
      </c>
      <c r="D33" s="151"/>
      <c r="E33" s="150" t="str">
        <f ca="1">IF(ISERROR(MATCH(E31,Events!$I:$I,0)),"",INDEX(Events!$A:$A,MATCH(E31,Events!$I:$I,0)))</f>
        <v/>
      </c>
      <c r="F33" s="151"/>
      <c r="G33" s="150" t="str">
        <f ca="1">IF(ISERROR(MATCH(G31,Events!$I:$I,0)),"",INDEX(Events!$A:$A,MATCH(G31,Events!$I:$I,0)))</f>
        <v/>
      </c>
      <c r="H33" s="151"/>
      <c r="I33" s="150" t="str">
        <f ca="1">IF(ISERROR(MATCH(I31,Events!$I:$I,0)),"",INDEX(Events!$A:$A,MATCH(I31,Events!$I:$I,0)))</f>
        <v/>
      </c>
      <c r="J33" s="151"/>
      <c r="K33" s="150" t="str">
        <f ca="1">IF(ISERROR(MATCH(K31,Events!$I:$I,0)),"",INDEX(Events!$A:$A,MATCH(K31,Events!$I:$I,0)))</f>
        <v/>
      </c>
      <c r="L33" s="151"/>
      <c r="M33" s="150" t="str">
        <f ca="1">IF(ISERROR(MATCH(M31,Events!$I:$I,0)),"",INDEX(Events!$A:$A,MATCH(M31,Events!$I:$I,0)))</f>
        <v/>
      </c>
      <c r="N33" s="151"/>
    </row>
    <row r="34" spans="1:14" s="51" customFormat="1" ht="13.5" customHeight="1" x14ac:dyDescent="0.2">
      <c r="A34" s="150" t="str">
        <f ca="1">IF(ISERROR(MATCH(A31,Events!$J:$J,0)),"",INDEX(Events!$A:$A,MATCH(A31,Events!$J:$J,0)))</f>
        <v/>
      </c>
      <c r="B34" s="151"/>
      <c r="C34" s="150" t="str">
        <f ca="1">IF(ISERROR(MATCH(C31,Events!$J:$J,0)),"",INDEX(Events!$A:$A,MATCH(C31,Events!$J:$J,0)))</f>
        <v/>
      </c>
      <c r="D34" s="151"/>
      <c r="E34" s="150" t="str">
        <f ca="1">IF(ISERROR(MATCH(E31,Events!$J:$J,0)),"",INDEX(Events!$A:$A,MATCH(E31,Events!$J:$J,0)))</f>
        <v/>
      </c>
      <c r="F34" s="151"/>
      <c r="G34" s="150" t="str">
        <f ca="1">IF(ISERROR(MATCH(G31,Events!$J:$J,0)),"",INDEX(Events!$A:$A,MATCH(G31,Events!$J:$J,0)))</f>
        <v/>
      </c>
      <c r="H34" s="151"/>
      <c r="I34" s="150" t="str">
        <f ca="1">IF(ISERROR(MATCH(I31,Events!$J:$J,0)),"",INDEX(Events!$A:$A,MATCH(I31,Events!$J:$J,0)))</f>
        <v/>
      </c>
      <c r="J34" s="151"/>
      <c r="K34" s="150" t="str">
        <f ca="1">IF(ISERROR(MATCH(K31,Events!$J:$J,0)),"",INDEX(Events!$A:$A,MATCH(K31,Events!$J:$J,0)))</f>
        <v/>
      </c>
      <c r="L34" s="151"/>
      <c r="M34" s="150" t="str">
        <f ca="1">IF(ISERROR(MATCH(M31,Events!$J:$J,0)),"",INDEX(Events!$A:$A,MATCH(M31,Events!$J:$J,0)))</f>
        <v/>
      </c>
      <c r="N34" s="151"/>
    </row>
    <row r="35" spans="1:14" s="51" customFormat="1" ht="13.5" customHeight="1" x14ac:dyDescent="0.2">
      <c r="A35" s="150" t="str">
        <f ca="1">IF(ISERROR(MATCH(A31,Events!$K:$K,0)),"",INDEX(Events!$A:$A,MATCH(A31,Events!$K:$K,0)))</f>
        <v/>
      </c>
      <c r="B35" s="151"/>
      <c r="C35" s="150" t="str">
        <f ca="1">IF(ISERROR(MATCH(C31,Events!$K:$K,0)),"",INDEX(Events!$A:$A,MATCH(C31,Events!$K:$K,0)))</f>
        <v/>
      </c>
      <c r="D35" s="151"/>
      <c r="E35" s="150" t="str">
        <f ca="1">IF(ISERROR(MATCH(E31,Events!$K:$K,0)),"",INDEX(Events!$A:$A,MATCH(E31,Events!$K:$K,0)))</f>
        <v/>
      </c>
      <c r="F35" s="151"/>
      <c r="G35" s="150" t="str">
        <f ca="1">IF(ISERROR(MATCH(G31,Events!$K:$K,0)),"",INDEX(Events!$A:$A,MATCH(G31,Events!$K:$K,0)))</f>
        <v/>
      </c>
      <c r="H35" s="151"/>
      <c r="I35" s="150" t="str">
        <f ca="1">IF(ISERROR(MATCH(I31,Events!$K:$K,0)),"",INDEX(Events!$A:$A,MATCH(I31,Events!$K:$K,0)))</f>
        <v/>
      </c>
      <c r="J35" s="151"/>
      <c r="K35" s="150" t="str">
        <f ca="1">IF(ISERROR(MATCH(K31,Events!$K:$K,0)),"",INDEX(Events!$A:$A,MATCH(K31,Events!$K:$K,0)))</f>
        <v/>
      </c>
      <c r="L35" s="151"/>
      <c r="M35" s="150" t="str">
        <f ca="1">IF(ISERROR(MATCH(M31,Events!$K:$K,0)),"",INDEX(Events!$A:$A,MATCH(M31,Events!$K:$K,0)))</f>
        <v/>
      </c>
      <c r="N35" s="151"/>
    </row>
    <row r="36" spans="1:14" s="5" customFormat="1" ht="13.5" customHeight="1" x14ac:dyDescent="0.2">
      <c r="A36" s="153" t="str">
        <f>IF(ISERROR(MATCH(A31,Moon!$D:$D,0)),"",INDEX(Moon!$E:$E,MATCH(A31,Moon!$D:$D,0)))</f>
        <v/>
      </c>
      <c r="B36" s="154"/>
      <c r="C36" s="153" t="str">
        <f>IF(ISERROR(MATCH(C31,Moon!$D:$D,0)),"",INDEX(Moon!$E:$E,MATCH(C31,Moon!$D:$D,0)))</f>
        <v/>
      </c>
      <c r="D36" s="154"/>
      <c r="E36" s="153" t="str">
        <f>IF(ISERROR(MATCH(E31,Moon!$D:$D,0)),"",INDEX(Moon!$E:$E,MATCH(E31,Moon!$D:$D,0)))</f>
        <v/>
      </c>
      <c r="F36" s="154"/>
      <c r="G36" s="153" t="str">
        <f>IF(ISERROR(MATCH(G31,Moon!$D:$D,0)),"",INDEX(Moon!$E:$E,MATCH(G31,Moon!$D:$D,0)))</f>
        <v/>
      </c>
      <c r="H36" s="154"/>
      <c r="I36" s="153" t="str">
        <f>IF(ISERROR(MATCH(I31,Moon!$D:$D,0)),"",INDEX(Moon!$E:$E,MATCH(I31,Moon!$D:$D,0)))</f>
        <v>New 🌑 10:55am</v>
      </c>
      <c r="J36" s="154"/>
      <c r="K36" s="153" t="str">
        <f>IF(ISERROR(MATCH(K31,Moon!$D:$D,0)),"",INDEX(Moon!$E:$E,MATCH(K31,Moon!$D:$D,0)))</f>
        <v/>
      </c>
      <c r="L36" s="154"/>
      <c r="M36" s="153" t="str">
        <f>IF(ISERROR(MATCH(M31,Moon!$D:$D,0)),"",INDEX(Moon!$E:$E,MATCH(M31,Moon!$D:$D,0)))</f>
        <v/>
      </c>
      <c r="N36" s="154"/>
    </row>
    <row r="37" spans="1:14" ht="15.75" x14ac:dyDescent="0.2">
      <c r="A37" s="20">
        <f>IF(M31="","",IF(MONTH(M31+1)&lt;&gt;MONTH(M31),"",M31+1))</f>
        <v>44773</v>
      </c>
      <c r="B37" s="101" t="str">
        <f>IF(ISERROR(MATCH(A37,Events!$G:$G,0)),"",INDEX(Events!$A:$A,MATCH(A37,Events!$G:$G,0)))</f>
        <v/>
      </c>
      <c r="C37" s="20" t="str">
        <f>IF(A37="","",IF(MONTH(A37+1)&lt;&gt;MONTH(A37),"",A37+1))</f>
        <v/>
      </c>
      <c r="D37" s="101" t="str">
        <f>IF(ISERROR(MATCH(C37,Events!$G:$G,0)),"",INDEX(Events!$A:$A,MATCH(C37,Events!$G:$G,0)))</f>
        <v/>
      </c>
      <c r="E37" s="25" t="s">
        <v>6</v>
      </c>
      <c r="F37" s="11"/>
      <c r="G37" s="11"/>
      <c r="H37" s="11"/>
      <c r="I37" s="11"/>
      <c r="J37" s="12"/>
      <c r="K37" s="10"/>
      <c r="L37" s="11"/>
      <c r="M37" s="11"/>
      <c r="N37" s="12"/>
    </row>
    <row r="38" spans="1:14" ht="13.5" customHeight="1" x14ac:dyDescent="0.2">
      <c r="A38" s="150" t="str">
        <f ca="1">IF(ISERROR(MATCH(A37,Events!$H:$H,0)),"",INDEX(Events!$A:$A,MATCH(A37,Events!$H:$H,0)))</f>
        <v/>
      </c>
      <c r="B38" s="151" t="str">
        <f ca="1">IFERROR(INDEX(Events!#REF!,MATCH(A38,Events!A:A,0)),"")</f>
        <v/>
      </c>
      <c r="C38" s="150" t="str">
        <f ca="1">IF(ISERROR(MATCH(C37,Events!$H:$H,0)),"",INDEX(Events!$A:$A,MATCH(C37,Events!$H:$H,0)))</f>
        <v/>
      </c>
      <c r="D38" s="151" t="str">
        <f ca="1">IFERROR(INDEX(Events!#REF!,MATCH(C38,Events!C:C,0)),"")</f>
        <v/>
      </c>
      <c r="E38" s="26"/>
      <c r="F38" s="9"/>
      <c r="G38" s="9"/>
      <c r="H38" s="9"/>
      <c r="I38" s="9"/>
      <c r="J38" s="14"/>
      <c r="K38" s="144" t="s">
        <v>2</v>
      </c>
      <c r="L38" s="145"/>
      <c r="M38" s="145"/>
      <c r="N38" s="146"/>
    </row>
    <row r="39" spans="1:14" ht="13.5" customHeight="1" x14ac:dyDescent="0.2">
      <c r="A39" s="150" t="str">
        <f ca="1">IF(ISERROR(MATCH(A37,Events!$I:$I,0)),"",INDEX(Events!$A:$A,MATCH(A37,Events!$I:$I,0)))</f>
        <v/>
      </c>
      <c r="B39" s="151"/>
      <c r="C39" s="150" t="str">
        <f ca="1">IF(ISERROR(MATCH(C37,Events!$I:$I,0)),"",INDEX(Events!$A:$A,MATCH(C37,Events!$I:$I,0)))</f>
        <v/>
      </c>
      <c r="D39" s="151"/>
      <c r="E39" s="26"/>
      <c r="F39" s="9"/>
      <c r="G39" s="9"/>
      <c r="H39" s="9"/>
      <c r="I39" s="9"/>
      <c r="J39" s="14"/>
      <c r="K39" s="147" t="s">
        <v>100</v>
      </c>
      <c r="L39" s="148"/>
      <c r="M39" s="148"/>
      <c r="N39" s="149"/>
    </row>
    <row r="40" spans="1:14" ht="13.5" customHeight="1" x14ac:dyDescent="0.2">
      <c r="A40" s="150" t="str">
        <f ca="1">IF(ISERROR(MATCH(A37,Events!$J:$J,0)),"",INDEX(Events!$A:$A,MATCH(A37,Events!$J:$J,0)))</f>
        <v/>
      </c>
      <c r="B40" s="151"/>
      <c r="C40" s="150" t="str">
        <f ca="1">IF(ISERROR(MATCH(C37,Events!$J:$J,0)),"",INDEX(Events!$A:$A,MATCH(C37,Events!$J:$J,0)))</f>
        <v/>
      </c>
      <c r="D40" s="151"/>
      <c r="E40" s="26"/>
      <c r="F40" s="9"/>
      <c r="G40" s="9"/>
      <c r="H40" s="9"/>
      <c r="I40" s="9"/>
      <c r="J40" s="14"/>
      <c r="K40" s="139" t="s">
        <v>118</v>
      </c>
      <c r="L40" s="140"/>
      <c r="M40" s="140"/>
      <c r="N40" s="141"/>
    </row>
    <row r="41" spans="1:14" ht="13.5" customHeight="1" x14ac:dyDescent="0.2">
      <c r="A41" s="150" t="str">
        <f ca="1">IF(ISERROR(MATCH(A37,Events!$K:$K,0)),"",INDEX(Events!$A:$A,MATCH(A37,Events!$K:$K,0)))</f>
        <v/>
      </c>
      <c r="B41" s="151"/>
      <c r="C41" s="150" t="str">
        <f ca="1">IF(ISERROR(MATCH(C37,Events!$K:$K,0)),"",INDEX(Events!$A:$A,MATCH(C37,Events!$K:$K,0)))</f>
        <v/>
      </c>
      <c r="D41" s="151"/>
      <c r="E41" s="26"/>
      <c r="F41" s="9"/>
      <c r="G41" s="9"/>
      <c r="H41" s="9"/>
      <c r="I41" s="9"/>
      <c r="J41" s="14"/>
      <c r="K41" s="13"/>
      <c r="L41" s="9"/>
      <c r="M41" s="7"/>
      <c r="N41" s="22"/>
    </row>
    <row r="42" spans="1:14" ht="13.5" customHeight="1" x14ac:dyDescent="0.2">
      <c r="A42" s="153" t="str">
        <f>IF(ISERROR(MATCH(A37,Moon!$D:$D,0)),"",INDEX(Moon!$E:$E,MATCH(A37,Moon!$D:$D,0)))</f>
        <v/>
      </c>
      <c r="B42" s="154"/>
      <c r="C42" s="153" t="str">
        <f>IF(ISERROR(MATCH(C37,Moon!$D:$D,0)),"",INDEX(Moon!$E:$E,MATCH(C37,Moon!$D:$D,0)))</f>
        <v/>
      </c>
      <c r="D42" s="154"/>
      <c r="E42" s="99" t="str">
        <f>'1'!E42</f>
        <v>Moon phase times based on time zone UTC-7</v>
      </c>
      <c r="F42" s="100"/>
      <c r="G42" s="16"/>
      <c r="H42" s="16"/>
      <c r="I42" s="16"/>
      <c r="J42" s="18"/>
      <c r="K42" s="15"/>
      <c r="L42" s="16"/>
      <c r="M42" s="17"/>
      <c r="N42" s="19"/>
    </row>
    <row r="43" spans="1:14" x14ac:dyDescent="0.2">
      <c r="M43" s="6"/>
    </row>
    <row r="45" spans="1:14" s="3" customFormat="1" ht="11.25" x14ac:dyDescent="0.2"/>
    <row r="46" spans="1:14" s="3" customFormat="1" ht="10.5" customHeight="1" x14ac:dyDescent="0.2"/>
    <row r="47" spans="1:14" s="3" customFormat="1" ht="10.5" customHeight="1" x14ac:dyDescent="0.2"/>
    <row r="48" spans="1:14" s="3" customFormat="1" ht="10.5" customHeight="1" x14ac:dyDescent="0.2"/>
    <row r="49" s="3" customFormat="1" ht="10.5" customHeight="1" x14ac:dyDescent="0.2"/>
    <row r="50" s="3" customFormat="1" ht="10.5" customHeight="1" x14ac:dyDescent="0.2"/>
    <row r="51" s="3" customFormat="1" ht="10.5" customHeight="1" x14ac:dyDescent="0.2"/>
    <row r="52" s="3" customFormat="1" ht="10.5" customHeight="1" x14ac:dyDescent="0.2"/>
    <row r="53" s="3" customFormat="1" ht="10.5" customHeight="1" x14ac:dyDescent="0.2"/>
    <row r="54" s="3" customFormat="1" ht="11.25" x14ac:dyDescent="0.2"/>
    <row r="55" s="3" customFormat="1" ht="10.5" customHeight="1" x14ac:dyDescent="0.2"/>
    <row r="56" s="3" customFormat="1" ht="10.5" customHeight="1" x14ac:dyDescent="0.2"/>
    <row r="57" s="3" customFormat="1" ht="10.5" customHeight="1" x14ac:dyDescent="0.2"/>
    <row r="58" s="3" customFormat="1" ht="10.5" customHeight="1" x14ac:dyDescent="0.2"/>
    <row r="59" s="3" customFormat="1" ht="10.5" customHeight="1" x14ac:dyDescent="0.2"/>
    <row r="60" s="3" customFormat="1" ht="10.5" customHeight="1" x14ac:dyDescent="0.2"/>
    <row r="61" s="3" customFormat="1" ht="10.5" customHeight="1" x14ac:dyDescent="0.2"/>
    <row r="62" s="3" customFormat="1" ht="10.5" customHeight="1" x14ac:dyDescent="0.2"/>
    <row r="63" s="3" customFormat="1" ht="11.25" x14ac:dyDescent="0.2"/>
    <row r="64" s="3" customFormat="1" ht="10.5" customHeight="1" x14ac:dyDescent="0.2"/>
    <row r="65" s="3" customFormat="1" ht="10.5" customHeight="1" x14ac:dyDescent="0.2"/>
    <row r="66" s="3" customFormat="1" ht="10.5" customHeight="1" x14ac:dyDescent="0.2"/>
    <row r="67" s="3" customFormat="1" ht="10.5" customHeight="1" x14ac:dyDescent="0.2"/>
    <row r="68" s="3" customFormat="1" ht="10.5" customHeight="1" x14ac:dyDescent="0.2"/>
    <row r="69" s="3" customFormat="1" ht="10.5" customHeight="1" x14ac:dyDescent="0.2"/>
    <row r="70" s="3"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41" priority="6">
      <formula>A7=""</formula>
    </cfRule>
  </conditionalFormatting>
  <conditionalFormatting sqref="A8:N8 A14:N14 A20:N20 A26:N26 A32:N32 A38:D38">
    <cfRule type="expression" dxfId="40" priority="5">
      <formula>A7=""</formula>
    </cfRule>
  </conditionalFormatting>
  <conditionalFormatting sqref="A9:N9 A15:N15 A21:N21 A27:N27 A33:N33 A39:D39">
    <cfRule type="expression" dxfId="39" priority="4">
      <formula>A7=""</formula>
    </cfRule>
  </conditionalFormatting>
  <conditionalFormatting sqref="A10:N10 A16:N16 A22:N22 A28:N28 A34:N34 A40:D40">
    <cfRule type="expression" dxfId="38" priority="3">
      <formula>A7=""</formula>
    </cfRule>
  </conditionalFormatting>
  <conditionalFormatting sqref="A11:N11 A17:N17 A23:N23 A29:N29 A35:N35 A41:D41">
    <cfRule type="expression" dxfId="37" priority="2">
      <formula>A7=""</formula>
    </cfRule>
  </conditionalFormatting>
  <conditionalFormatting sqref="A12:N12 A18:N18 A24:N24 A30:N30 A36:N36 A42:D42">
    <cfRule type="expression" dxfId="36" priority="1">
      <formula>A7=""</formula>
    </cfRule>
  </conditionalFormatting>
  <conditionalFormatting sqref="A7 C7 E7 G7 I7 K7 M7 A13 C13 E13 G13 I13 K13 M13 A19 C19 E19 G19 I19 K19 M19 A25 C25 E25 G25 I25 K25 M25 A31 C31 E31 G31 I31 K31 M31 A37 C37">
    <cfRule type="expression" dxfId="35" priority="7">
      <formula>A7=""</formula>
    </cfRule>
  </conditionalFormatting>
  <hyperlinks>
    <hyperlink ref="K39:N39" r:id="rId1" display="http://www.vertex42.com/calendars/" xr:uid="{00000000-0004-0000-06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C7:N39 C41:N41 C40:J40 L40:N40 C42:D42 F42:N4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style="36" customWidth="1"/>
    <col min="2" max="2" width="13.7109375" style="36" customWidth="1"/>
    <col min="3" max="3" width="4.85546875" style="36" customWidth="1"/>
    <col min="4" max="4" width="13.7109375" style="36" customWidth="1"/>
    <col min="5" max="5" width="4.85546875" style="36" customWidth="1"/>
    <col min="6" max="6" width="13.7109375" style="36" customWidth="1"/>
    <col min="7" max="7" width="4.85546875" style="36" customWidth="1"/>
    <col min="8" max="8" width="13.7109375" style="36" customWidth="1"/>
    <col min="9" max="9" width="4.85546875" style="36" customWidth="1"/>
    <col min="10" max="10" width="13.7109375" style="36" customWidth="1"/>
    <col min="11" max="11" width="4.85546875" style="36" customWidth="1"/>
    <col min="12" max="12" width="13.7109375" style="36" customWidth="1"/>
    <col min="13" max="13" width="4.85546875" style="36" customWidth="1"/>
    <col min="14" max="14" width="13.7109375" style="36" customWidth="1"/>
    <col min="15" max="15" width="3.5703125" style="36" customWidth="1"/>
    <col min="16" max="16" width="25.7109375" style="36" customWidth="1"/>
    <col min="17" max="16384" width="9.140625" style="36"/>
  </cols>
  <sheetData>
    <row r="1" spans="1:14" hidden="1" x14ac:dyDescent="0.2">
      <c r="A1" s="8"/>
      <c r="B1" s="8"/>
      <c r="C1" s="8"/>
      <c r="D1" s="8"/>
      <c r="E1" s="8"/>
      <c r="F1" s="8"/>
      <c r="G1" s="8"/>
      <c r="H1" s="8"/>
      <c r="I1" s="8"/>
      <c r="J1" s="8"/>
      <c r="K1" s="8"/>
      <c r="L1" s="8"/>
      <c r="M1" s="8"/>
      <c r="N1" s="8"/>
    </row>
    <row r="2" spans="1:14" hidden="1" x14ac:dyDescent="0.2">
      <c r="A2" s="8"/>
      <c r="B2" s="8"/>
      <c r="C2" s="8"/>
      <c r="D2" s="8"/>
      <c r="E2" s="8"/>
      <c r="F2" s="8"/>
      <c r="G2" s="8"/>
      <c r="H2" s="8"/>
      <c r="I2" s="8"/>
      <c r="J2" s="8"/>
      <c r="K2" s="8"/>
      <c r="L2" s="8"/>
      <c r="M2" s="8"/>
      <c r="N2" s="8"/>
    </row>
    <row r="3" spans="1:14" hidden="1" x14ac:dyDescent="0.2">
      <c r="A3" s="8"/>
      <c r="B3" s="8"/>
      <c r="C3" s="8"/>
      <c r="D3" s="8"/>
      <c r="E3" s="8"/>
      <c r="F3" s="8"/>
      <c r="G3" s="8"/>
      <c r="H3" s="8"/>
      <c r="I3" s="8"/>
      <c r="J3" s="8"/>
      <c r="K3" s="8"/>
      <c r="L3" s="8"/>
      <c r="M3" s="8"/>
      <c r="N3" s="8"/>
    </row>
    <row r="4" spans="1:14" s="51" customFormat="1" ht="59.25" x14ac:dyDescent="0.2">
      <c r="A4" s="152" t="str">
        <f>UPPER(TEXT(B5,"mmmm yyyy"))</f>
        <v>AUGUST 2022</v>
      </c>
      <c r="B4" s="152"/>
      <c r="C4" s="152"/>
      <c r="D4" s="152"/>
      <c r="E4" s="152"/>
      <c r="F4" s="152"/>
      <c r="G4" s="152"/>
      <c r="H4" s="152"/>
      <c r="I4" s="152"/>
      <c r="J4" s="152"/>
      <c r="K4" s="152"/>
      <c r="L4" s="152"/>
      <c r="M4" s="152"/>
      <c r="N4" s="152"/>
    </row>
    <row r="5" spans="1:14" s="3" customFormat="1" ht="11.25" hidden="1" x14ac:dyDescent="0.2">
      <c r="A5" s="3" t="s">
        <v>1</v>
      </c>
      <c r="B5" s="21">
        <f>DATE(YEAR('1'!B5),MONTH('1'!B5)+7,1)</f>
        <v>44774</v>
      </c>
    </row>
    <row r="6" spans="1:14" s="51" customFormat="1" ht="18" customHeight="1" x14ac:dyDescent="0.2">
      <c r="A6" s="142">
        <f>A13</f>
        <v>44780</v>
      </c>
      <c r="B6" s="143"/>
      <c r="C6" s="142">
        <f>C13</f>
        <v>44781</v>
      </c>
      <c r="D6" s="143"/>
      <c r="E6" s="142">
        <f>E13</f>
        <v>44782</v>
      </c>
      <c r="F6" s="143"/>
      <c r="G6" s="142">
        <f>G13</f>
        <v>44783</v>
      </c>
      <c r="H6" s="143"/>
      <c r="I6" s="142">
        <f>I13</f>
        <v>44784</v>
      </c>
      <c r="J6" s="143"/>
      <c r="K6" s="142">
        <f>K13</f>
        <v>44785</v>
      </c>
      <c r="L6" s="143"/>
      <c r="M6" s="142">
        <f>M13</f>
        <v>44786</v>
      </c>
      <c r="N6" s="143"/>
    </row>
    <row r="7" spans="1:14" s="51" customFormat="1" ht="15.75" customHeight="1" x14ac:dyDescent="0.2">
      <c r="A7" s="20" t="str">
        <f>IF(WEEKDAY($B$5,1)=startday,$B$5,"")</f>
        <v/>
      </c>
      <c r="B7" s="101" t="str">
        <f>IF(ISERROR(MATCH(A7,Events!$G:$G,0)),"",INDEX(Events!$A:$A,MATCH(A7,Events!$G:$G,0)))</f>
        <v/>
      </c>
      <c r="C7" s="20">
        <f>IF(A7="",IF(WEEKDAY($B$5,1)=MOD(startday,7)+1,$B$5,""),A7+1)</f>
        <v>44774</v>
      </c>
      <c r="D7" s="101" t="str">
        <f>IF(ISERROR(MATCH(C7,Events!$G:$G,0)),"",INDEX(Events!$A:$A,MATCH(C7,Events!$G:$G,0)))</f>
        <v>Summer Bank Holiday (UK)</v>
      </c>
      <c r="E7" s="20">
        <f>IF(C7="",IF(WEEKDAY($B$5,1)=MOD(startday+1,7)+1,$B$5,""),C7+1)</f>
        <v>44775</v>
      </c>
      <c r="F7" s="101" t="str">
        <f>IF(ISERROR(MATCH(E7,Events!$G:$G,0)),"",INDEX(Events!$A:$A,MATCH(E7,Events!$G:$G,0)))</f>
        <v/>
      </c>
      <c r="G7" s="20">
        <f>IF(E7="",IF(WEEKDAY($B$5,1)=MOD(startday+2,7)+1,$B$5,""),E7+1)</f>
        <v>44776</v>
      </c>
      <c r="H7" s="101" t="str">
        <f>IF(ISERROR(MATCH(G7,Events!$G:$G,0)),"",INDEX(Events!$A:$A,MATCH(G7,Events!$G:$G,0)))</f>
        <v/>
      </c>
      <c r="I7" s="20">
        <f>IF(G7="",IF(WEEKDAY($B$5,1)=MOD(startday+3,7)+1,$B$5,""),G7+1)</f>
        <v>44777</v>
      </c>
      <c r="J7" s="101" t="str">
        <f>IF(ISERROR(MATCH(I7,Events!$G:$G,0)),"",INDEX(Events!$A:$A,MATCH(I7,Events!$G:$G,0)))</f>
        <v/>
      </c>
      <c r="K7" s="20">
        <f>IF(I7="",IF(WEEKDAY($B$5,1)=MOD(startday+4,7)+1,$B$5,""),I7+1)</f>
        <v>44778</v>
      </c>
      <c r="L7" s="101" t="str">
        <f>IF(ISERROR(MATCH(K7,Events!$G:$G,0)),"",INDEX(Events!$A:$A,MATCH(K7,Events!$G:$G,0)))</f>
        <v/>
      </c>
      <c r="M7" s="20">
        <f>IF(K7="",IF(WEEKDAY($B$5,1)=MOD(startday+5,7)+1,$B$5,""),K7+1)</f>
        <v>44779</v>
      </c>
      <c r="N7" s="101" t="str">
        <f>IF(ISERROR(MATCH(M7,Events!$G:$G,0)),"",INDEX(Events!$A:$A,MATCH(M7,Events!$G:$G,0)))</f>
        <v/>
      </c>
    </row>
    <row r="8" spans="1:14" s="51" customFormat="1" ht="13.5" customHeight="1" x14ac:dyDescent="0.2">
      <c r="A8" s="150" t="str">
        <f ca="1">IF(ISERROR(MATCH(A7,Events!$H:$H,0)),"",INDEX(Events!$A:$A,MATCH(A7,Events!$H:$H,0)))</f>
        <v/>
      </c>
      <c r="B8" s="151" t="str">
        <f ca="1">IFERROR(INDEX(Events!#REF!,MATCH(A8,Events!A:A,0)),"")</f>
        <v/>
      </c>
      <c r="C8" s="150" t="str">
        <f ca="1">IF(ISERROR(MATCH(C7,Events!$H:$H,0)),"",INDEX(Events!$A:$A,MATCH(C7,Events!$H:$H,0)))</f>
        <v/>
      </c>
      <c r="D8" s="151" t="str">
        <f ca="1">IFERROR(INDEX(Events!#REF!,MATCH(C8,Events!C:C,0)),"")</f>
        <v/>
      </c>
      <c r="E8" s="150" t="str">
        <f ca="1">IF(ISERROR(MATCH(E7,Events!$H:$H,0)),"",INDEX(Events!$A:$A,MATCH(E7,Events!$H:$H,0)))</f>
        <v/>
      </c>
      <c r="F8" s="151" t="str">
        <f ca="1">IFERROR(INDEX(Events!#REF!,MATCH(E8,Events!E:E,0)),"")</f>
        <v/>
      </c>
      <c r="G8" s="150" t="str">
        <f ca="1">IF(ISERROR(MATCH(G7,Events!$H:$H,0)),"",INDEX(Events!$A:$A,MATCH(G7,Events!$H:$H,0)))</f>
        <v/>
      </c>
      <c r="H8" s="151" t="str">
        <f ca="1">IFERROR(INDEX(Events!#REF!,MATCH(G8,Events!G:G,0)),"")</f>
        <v/>
      </c>
      <c r="I8" s="150" t="str">
        <f ca="1">IF(ISERROR(MATCH(I7,Events!$H:$H,0)),"",INDEX(Events!$A:$A,MATCH(I7,Events!$H:$H,0)))</f>
        <v/>
      </c>
      <c r="J8" s="151" t="str">
        <f ca="1">IFERROR(INDEX(Events!#REF!,MATCH(I8,Events!I:I,0)),"")</f>
        <v/>
      </c>
      <c r="K8" s="150" t="str">
        <f ca="1">IF(ISERROR(MATCH(K7,Events!$H:$H,0)),"",INDEX(Events!$A:$A,MATCH(K7,Events!$H:$H,0)))</f>
        <v/>
      </c>
      <c r="L8" s="151" t="str">
        <f ca="1">IFERROR(INDEX(Events!#REF!,MATCH(K8,Events!K:K,0)),"")</f>
        <v/>
      </c>
      <c r="M8" s="150" t="str">
        <f ca="1">IF(ISERROR(MATCH(M7,Events!$H:$H,0)),"",INDEX(Events!$A:$A,MATCH(M7,Events!$H:$H,0)))</f>
        <v/>
      </c>
      <c r="N8" s="151" t="str">
        <f ca="1">IFERROR(INDEX(Events!#REF!,MATCH(M8,Events!M:M,0)),"")</f>
        <v/>
      </c>
    </row>
    <row r="9" spans="1:14" s="51" customFormat="1" ht="13.5" customHeight="1" x14ac:dyDescent="0.2">
      <c r="A9" s="150" t="str">
        <f ca="1">IF(ISERROR(MATCH(A7,Events!$I:$I,0)),"",INDEX(Events!$A:$A,MATCH(A7,Events!$I:$I,0)))</f>
        <v/>
      </c>
      <c r="B9" s="151"/>
      <c r="C9" s="150" t="str">
        <f ca="1">IF(ISERROR(MATCH(C7,Events!$I:$I,0)),"",INDEX(Events!$A:$A,MATCH(C7,Events!$I:$I,0)))</f>
        <v/>
      </c>
      <c r="D9" s="151"/>
      <c r="E9" s="150" t="str">
        <f ca="1">IF(ISERROR(MATCH(E7,Events!$I:$I,0)),"",INDEX(Events!$A:$A,MATCH(E7,Events!$I:$I,0)))</f>
        <v/>
      </c>
      <c r="F9" s="151"/>
      <c r="G9" s="150" t="str">
        <f ca="1">IF(ISERROR(MATCH(G7,Events!$I:$I,0)),"",INDEX(Events!$A:$A,MATCH(G7,Events!$I:$I,0)))</f>
        <v/>
      </c>
      <c r="H9" s="151"/>
      <c r="I9" s="150" t="str">
        <f ca="1">IF(ISERROR(MATCH(I7,Events!$I:$I,0)),"",INDEX(Events!$A:$A,MATCH(I7,Events!$I:$I,0)))</f>
        <v/>
      </c>
      <c r="J9" s="151"/>
      <c r="K9" s="150" t="str">
        <f ca="1">IF(ISERROR(MATCH(K7,Events!$I:$I,0)),"",INDEX(Events!$A:$A,MATCH(K7,Events!$I:$I,0)))</f>
        <v/>
      </c>
      <c r="L9" s="151"/>
      <c r="M9" s="150" t="str">
        <f ca="1">IF(ISERROR(MATCH(M7,Events!$I:$I,0)),"",INDEX(Events!$A:$A,MATCH(M7,Events!$I:$I,0)))</f>
        <v/>
      </c>
      <c r="N9" s="151"/>
    </row>
    <row r="10" spans="1:14" s="51" customFormat="1" ht="13.5" customHeight="1" x14ac:dyDescent="0.2">
      <c r="A10" s="150" t="str">
        <f ca="1">IF(ISERROR(MATCH(A7,Events!$J:$J,0)),"",INDEX(Events!$A:$A,MATCH(A7,Events!$J:$J,0)))</f>
        <v/>
      </c>
      <c r="B10" s="151"/>
      <c r="C10" s="150" t="str">
        <f ca="1">IF(ISERROR(MATCH(C7,Events!$J:$J,0)),"",INDEX(Events!$A:$A,MATCH(C7,Events!$J:$J,0)))</f>
        <v/>
      </c>
      <c r="D10" s="151"/>
      <c r="E10" s="150" t="str">
        <f ca="1">IF(ISERROR(MATCH(E7,Events!$J:$J,0)),"",INDEX(Events!$A:$A,MATCH(E7,Events!$J:$J,0)))</f>
        <v/>
      </c>
      <c r="F10" s="151"/>
      <c r="G10" s="150" t="str">
        <f ca="1">IF(ISERROR(MATCH(G7,Events!$J:$J,0)),"",INDEX(Events!$A:$A,MATCH(G7,Events!$J:$J,0)))</f>
        <v/>
      </c>
      <c r="H10" s="151"/>
      <c r="I10" s="150" t="str">
        <f ca="1">IF(ISERROR(MATCH(I7,Events!$J:$J,0)),"",INDEX(Events!$A:$A,MATCH(I7,Events!$J:$J,0)))</f>
        <v/>
      </c>
      <c r="J10" s="151"/>
      <c r="K10" s="150" t="str">
        <f ca="1">IF(ISERROR(MATCH(K7,Events!$J:$J,0)),"",INDEX(Events!$A:$A,MATCH(K7,Events!$J:$J,0)))</f>
        <v/>
      </c>
      <c r="L10" s="151"/>
      <c r="M10" s="150" t="str">
        <f ca="1">IF(ISERROR(MATCH(M7,Events!$J:$J,0)),"",INDEX(Events!$A:$A,MATCH(M7,Events!$J:$J,0)))</f>
        <v/>
      </c>
      <c r="N10" s="151"/>
    </row>
    <row r="11" spans="1:14" s="51" customFormat="1" ht="13.5" customHeight="1" x14ac:dyDescent="0.2">
      <c r="A11" s="150" t="str">
        <f ca="1">IF(ISERROR(MATCH(A7,Events!$K:$K,0)),"",INDEX(Events!$A:$A,MATCH(A7,Events!$K:$K,0)))</f>
        <v/>
      </c>
      <c r="B11" s="151"/>
      <c r="C11" s="150" t="str">
        <f ca="1">IF(ISERROR(MATCH(C7,Events!$K:$K,0)),"",INDEX(Events!$A:$A,MATCH(C7,Events!$K:$K,0)))</f>
        <v/>
      </c>
      <c r="D11" s="151"/>
      <c r="E11" s="150" t="str">
        <f ca="1">IF(ISERROR(MATCH(E7,Events!$K:$K,0)),"",INDEX(Events!$A:$A,MATCH(E7,Events!$K:$K,0)))</f>
        <v/>
      </c>
      <c r="F11" s="151"/>
      <c r="G11" s="150" t="str">
        <f ca="1">IF(ISERROR(MATCH(G7,Events!$K:$K,0)),"",INDEX(Events!$A:$A,MATCH(G7,Events!$K:$K,0)))</f>
        <v/>
      </c>
      <c r="H11" s="151"/>
      <c r="I11" s="150" t="str">
        <f ca="1">IF(ISERROR(MATCH(I7,Events!$K:$K,0)),"",INDEX(Events!$A:$A,MATCH(I7,Events!$K:$K,0)))</f>
        <v/>
      </c>
      <c r="J11" s="151"/>
      <c r="K11" s="150" t="str">
        <f ca="1">IF(ISERROR(MATCH(K7,Events!$K:$K,0)),"",INDEX(Events!$A:$A,MATCH(K7,Events!$K:$K,0)))</f>
        <v/>
      </c>
      <c r="L11" s="151"/>
      <c r="M11" s="150" t="str">
        <f ca="1">IF(ISERROR(MATCH(M7,Events!$K:$K,0)),"",INDEX(Events!$A:$A,MATCH(M7,Events!$K:$K,0)))</f>
        <v/>
      </c>
      <c r="N11" s="151"/>
    </row>
    <row r="12" spans="1:14" s="5" customFormat="1" ht="13.5" customHeight="1" x14ac:dyDescent="0.2">
      <c r="A12" s="153" t="str">
        <f>IF(ISERROR(MATCH(A7,Moon!$D:$D,0)),"",INDEX(Moon!$E:$E,MATCH(A7,Moon!$D:$D,0)))</f>
        <v/>
      </c>
      <c r="B12" s="154"/>
      <c r="C12" s="153" t="str">
        <f>IF(ISERROR(MATCH(C7,Moon!$D:$D,0)),"",INDEX(Moon!$E:$E,MATCH(C7,Moon!$D:$D,0)))</f>
        <v/>
      </c>
      <c r="D12" s="154"/>
      <c r="E12" s="153" t="str">
        <f>IF(ISERROR(MATCH(E7,Moon!$D:$D,0)),"",INDEX(Moon!$E:$E,MATCH(E7,Moon!$D:$D,0)))</f>
        <v/>
      </c>
      <c r="F12" s="154"/>
      <c r="G12" s="153" t="str">
        <f>IF(ISERROR(MATCH(G7,Moon!$D:$D,0)),"",INDEX(Moon!$E:$E,MATCH(G7,Moon!$D:$D,0)))</f>
        <v/>
      </c>
      <c r="H12" s="154"/>
      <c r="I12" s="153" t="str">
        <f>IF(ISERROR(MATCH(I7,Moon!$D:$D,0)),"",INDEX(Moon!$E:$E,MATCH(I7,Moon!$D:$D,0)))</f>
        <v/>
      </c>
      <c r="J12" s="154"/>
      <c r="K12" s="153" t="str">
        <f>IF(ISERROR(MATCH(K7,Moon!$D:$D,0)),"",INDEX(Moon!$E:$E,MATCH(K7,Moon!$D:$D,0)))</f>
        <v>🌓 4:06am</v>
      </c>
      <c r="L12" s="154"/>
      <c r="M12" s="153" t="str">
        <f>IF(ISERROR(MATCH(M7,Moon!$D:$D,0)),"",INDEX(Moon!$E:$E,MATCH(M7,Moon!$D:$D,0)))</f>
        <v/>
      </c>
      <c r="N12" s="154"/>
    </row>
    <row r="13" spans="1:14" s="51" customFormat="1" ht="15.75" customHeight="1" x14ac:dyDescent="0.2">
      <c r="A13" s="20">
        <f>IF(M7="","",IF(MONTH(M7+1)&lt;&gt;MONTH(M7),"",M7+1))</f>
        <v>44780</v>
      </c>
      <c r="B13" s="101" t="str">
        <f>IF(ISERROR(MATCH(A13,Events!$G:$G,0)),"",INDEX(Events!$A:$A,MATCH(A13,Events!$G:$G,0)))</f>
        <v/>
      </c>
      <c r="C13" s="20">
        <f>IF(A13="","",IF(MONTH(A13+1)&lt;&gt;MONTH(A13),"",A13+1))</f>
        <v>44781</v>
      </c>
      <c r="D13" s="101" t="str">
        <f>IF(ISERROR(MATCH(C13,Events!$G:$G,0)),"",INDEX(Events!$A:$A,MATCH(C13,Events!$G:$G,0)))</f>
        <v/>
      </c>
      <c r="E13" s="20">
        <f>IF(C13="","",IF(MONTH(C13+1)&lt;&gt;MONTH(C13),"",C13+1))</f>
        <v>44782</v>
      </c>
      <c r="F13" s="101" t="str">
        <f>IF(ISERROR(MATCH(E13,Events!$G:$G,0)),"",INDEX(Events!$A:$A,MATCH(E13,Events!$G:$G,0)))</f>
        <v/>
      </c>
      <c r="G13" s="20">
        <f>IF(E13="","",IF(MONTH(E13+1)&lt;&gt;MONTH(E13),"",E13+1))</f>
        <v>44783</v>
      </c>
      <c r="H13" s="101" t="str">
        <f>IF(ISERROR(MATCH(G13,Events!$G:$G,0)),"",INDEX(Events!$A:$A,MATCH(G13,Events!$G:$G,0)))</f>
        <v/>
      </c>
      <c r="I13" s="20">
        <f>IF(G13="","",IF(MONTH(G13+1)&lt;&gt;MONTH(G13),"",G13+1))</f>
        <v>44784</v>
      </c>
      <c r="J13" s="101" t="str">
        <f>IF(ISERROR(MATCH(I13,Events!$G:$G,0)),"",INDEX(Events!$A:$A,MATCH(I13,Events!$G:$G,0)))</f>
        <v/>
      </c>
      <c r="K13" s="20">
        <f>IF(I13="","",IF(MONTH(I13+1)&lt;&gt;MONTH(I13),"",I13+1))</f>
        <v>44785</v>
      </c>
      <c r="L13" s="101" t="str">
        <f>IF(ISERROR(MATCH(K13,Events!$G:$G,0)),"",INDEX(Events!$A:$A,MATCH(K13,Events!$G:$G,0)))</f>
        <v/>
      </c>
      <c r="M13" s="20">
        <f>IF(K13="","",IF(MONTH(K13+1)&lt;&gt;MONTH(K13),"",K13+1))</f>
        <v>44786</v>
      </c>
      <c r="N13" s="101" t="str">
        <f>IF(ISERROR(MATCH(M13,Events!$G:$G,0)),"",INDEX(Events!$A:$A,MATCH(M13,Events!$G:$G,0)))</f>
        <v/>
      </c>
    </row>
    <row r="14" spans="1:14" s="51" customFormat="1" ht="13.5" customHeight="1" x14ac:dyDescent="0.2">
      <c r="A14" s="150" t="str">
        <f ca="1">IF(ISERROR(MATCH(A13,Events!$H:$H,0)),"",INDEX(Events!$A:$A,MATCH(A13,Events!$H:$H,0)))</f>
        <v/>
      </c>
      <c r="B14" s="151" t="str">
        <f ca="1">IFERROR(INDEX(Events!#REF!,MATCH(A14,Events!A:A,0)),"")</f>
        <v/>
      </c>
      <c r="C14" s="150" t="str">
        <f ca="1">IF(ISERROR(MATCH(C13,Events!$H:$H,0)),"",INDEX(Events!$A:$A,MATCH(C13,Events!$H:$H,0)))</f>
        <v/>
      </c>
      <c r="D14" s="151" t="str">
        <f ca="1">IFERROR(INDEX(Events!#REF!,MATCH(C14,Events!C:C,0)),"")</f>
        <v/>
      </c>
      <c r="E14" s="150" t="str">
        <f ca="1">IF(ISERROR(MATCH(E13,Events!$H:$H,0)),"",INDEX(Events!$A:$A,MATCH(E13,Events!$H:$H,0)))</f>
        <v/>
      </c>
      <c r="F14" s="151" t="str">
        <f ca="1">IFERROR(INDEX(Events!#REF!,MATCH(E14,Events!E:E,0)),"")</f>
        <v/>
      </c>
      <c r="G14" s="150" t="str">
        <f ca="1">IF(ISERROR(MATCH(G13,Events!$H:$H,0)),"",INDEX(Events!$A:$A,MATCH(G13,Events!$H:$H,0)))</f>
        <v/>
      </c>
      <c r="H14" s="151" t="str">
        <f ca="1">IFERROR(INDEX(Events!#REF!,MATCH(G14,Events!G:G,0)),"")</f>
        <v/>
      </c>
      <c r="I14" s="150" t="str">
        <f ca="1">IF(ISERROR(MATCH(I13,Events!$H:$H,0)),"",INDEX(Events!$A:$A,MATCH(I13,Events!$H:$H,0)))</f>
        <v/>
      </c>
      <c r="J14" s="151" t="str">
        <f ca="1">IFERROR(INDEX(Events!#REF!,MATCH(I14,Events!I:I,0)),"")</f>
        <v/>
      </c>
      <c r="K14" s="150" t="str">
        <f ca="1">IF(ISERROR(MATCH(K13,Events!$H:$H,0)),"",INDEX(Events!$A:$A,MATCH(K13,Events!$H:$H,0)))</f>
        <v/>
      </c>
      <c r="L14" s="151" t="str">
        <f ca="1">IFERROR(INDEX(Events!#REF!,MATCH(K14,Events!K:K,0)),"")</f>
        <v/>
      </c>
      <c r="M14" s="150" t="str">
        <f ca="1">IF(ISERROR(MATCH(M13,Events!$H:$H,0)),"",INDEX(Events!$A:$A,MATCH(M13,Events!$H:$H,0)))</f>
        <v/>
      </c>
      <c r="N14" s="151" t="str">
        <f ca="1">IFERROR(INDEX(Events!#REF!,MATCH(M14,Events!M:M,0)),"")</f>
        <v/>
      </c>
    </row>
    <row r="15" spans="1:14" s="51" customFormat="1" ht="13.5" customHeight="1" x14ac:dyDescent="0.2">
      <c r="A15" s="150" t="str">
        <f ca="1">IF(ISERROR(MATCH(A13,Events!$I:$I,0)),"",INDEX(Events!$A:$A,MATCH(A13,Events!$I:$I,0)))</f>
        <v/>
      </c>
      <c r="B15" s="151"/>
      <c r="C15" s="150" t="str">
        <f ca="1">IF(ISERROR(MATCH(C13,Events!$I:$I,0)),"",INDEX(Events!$A:$A,MATCH(C13,Events!$I:$I,0)))</f>
        <v/>
      </c>
      <c r="D15" s="151"/>
      <c r="E15" s="150" t="str">
        <f ca="1">IF(ISERROR(MATCH(E13,Events!$I:$I,0)),"",INDEX(Events!$A:$A,MATCH(E13,Events!$I:$I,0)))</f>
        <v/>
      </c>
      <c r="F15" s="151"/>
      <c r="G15" s="150" t="str">
        <f ca="1">IF(ISERROR(MATCH(G13,Events!$I:$I,0)),"",INDEX(Events!$A:$A,MATCH(G13,Events!$I:$I,0)))</f>
        <v/>
      </c>
      <c r="H15" s="151"/>
      <c r="I15" s="150" t="str">
        <f ca="1">IF(ISERROR(MATCH(I13,Events!$I:$I,0)),"",INDEX(Events!$A:$A,MATCH(I13,Events!$I:$I,0)))</f>
        <v/>
      </c>
      <c r="J15" s="151"/>
      <c r="K15" s="150" t="str">
        <f ca="1">IF(ISERROR(MATCH(K13,Events!$I:$I,0)),"",INDEX(Events!$A:$A,MATCH(K13,Events!$I:$I,0)))</f>
        <v/>
      </c>
      <c r="L15" s="151"/>
      <c r="M15" s="150" t="str">
        <f ca="1">IF(ISERROR(MATCH(M13,Events!$I:$I,0)),"",INDEX(Events!$A:$A,MATCH(M13,Events!$I:$I,0)))</f>
        <v/>
      </c>
      <c r="N15" s="151"/>
    </row>
    <row r="16" spans="1:14" s="51" customFormat="1" ht="13.5" customHeight="1" x14ac:dyDescent="0.2">
      <c r="A16" s="150" t="str">
        <f ca="1">IF(ISERROR(MATCH(A13,Events!$J:$J,0)),"",INDEX(Events!$A:$A,MATCH(A13,Events!$J:$J,0)))</f>
        <v/>
      </c>
      <c r="B16" s="151"/>
      <c r="C16" s="150" t="str">
        <f ca="1">IF(ISERROR(MATCH(C13,Events!$J:$J,0)),"",INDEX(Events!$A:$A,MATCH(C13,Events!$J:$J,0)))</f>
        <v/>
      </c>
      <c r="D16" s="151"/>
      <c r="E16" s="150" t="str">
        <f ca="1">IF(ISERROR(MATCH(E13,Events!$J:$J,0)),"",INDEX(Events!$A:$A,MATCH(E13,Events!$J:$J,0)))</f>
        <v/>
      </c>
      <c r="F16" s="151"/>
      <c r="G16" s="150" t="str">
        <f ca="1">IF(ISERROR(MATCH(G13,Events!$J:$J,0)),"",INDEX(Events!$A:$A,MATCH(G13,Events!$J:$J,0)))</f>
        <v/>
      </c>
      <c r="H16" s="151"/>
      <c r="I16" s="150" t="str">
        <f ca="1">IF(ISERROR(MATCH(I13,Events!$J:$J,0)),"",INDEX(Events!$A:$A,MATCH(I13,Events!$J:$J,0)))</f>
        <v/>
      </c>
      <c r="J16" s="151"/>
      <c r="K16" s="150" t="str">
        <f ca="1">IF(ISERROR(MATCH(K13,Events!$J:$J,0)),"",INDEX(Events!$A:$A,MATCH(K13,Events!$J:$J,0)))</f>
        <v/>
      </c>
      <c r="L16" s="151"/>
      <c r="M16" s="150" t="str">
        <f ca="1">IF(ISERROR(MATCH(M13,Events!$J:$J,0)),"",INDEX(Events!$A:$A,MATCH(M13,Events!$J:$J,0)))</f>
        <v/>
      </c>
      <c r="N16" s="151"/>
    </row>
    <row r="17" spans="1:14" s="51" customFormat="1" ht="13.5" customHeight="1" x14ac:dyDescent="0.2">
      <c r="A17" s="150" t="str">
        <f ca="1">IF(ISERROR(MATCH(A13,Events!$K:$K,0)),"",INDEX(Events!$A:$A,MATCH(A13,Events!$K:$K,0)))</f>
        <v/>
      </c>
      <c r="B17" s="151"/>
      <c r="C17" s="150" t="str">
        <f ca="1">IF(ISERROR(MATCH(C13,Events!$K:$K,0)),"",INDEX(Events!$A:$A,MATCH(C13,Events!$K:$K,0)))</f>
        <v/>
      </c>
      <c r="D17" s="151"/>
      <c r="E17" s="150" t="str">
        <f ca="1">IF(ISERROR(MATCH(E13,Events!$K:$K,0)),"",INDEX(Events!$A:$A,MATCH(E13,Events!$K:$K,0)))</f>
        <v/>
      </c>
      <c r="F17" s="151"/>
      <c r="G17" s="150" t="str">
        <f ca="1">IF(ISERROR(MATCH(G13,Events!$K:$K,0)),"",INDEX(Events!$A:$A,MATCH(G13,Events!$K:$K,0)))</f>
        <v/>
      </c>
      <c r="H17" s="151"/>
      <c r="I17" s="150" t="str">
        <f ca="1">IF(ISERROR(MATCH(I13,Events!$K:$K,0)),"",INDEX(Events!$A:$A,MATCH(I13,Events!$K:$K,0)))</f>
        <v/>
      </c>
      <c r="J17" s="151"/>
      <c r="K17" s="150" t="str">
        <f ca="1">IF(ISERROR(MATCH(K13,Events!$K:$K,0)),"",INDEX(Events!$A:$A,MATCH(K13,Events!$K:$K,0)))</f>
        <v/>
      </c>
      <c r="L17" s="151"/>
      <c r="M17" s="150" t="str">
        <f ca="1">IF(ISERROR(MATCH(M13,Events!$K:$K,0)),"",INDEX(Events!$A:$A,MATCH(M13,Events!$K:$K,0)))</f>
        <v/>
      </c>
      <c r="N17" s="151"/>
    </row>
    <row r="18" spans="1:14" s="5" customFormat="1" ht="13.5" customHeight="1" x14ac:dyDescent="0.2">
      <c r="A18" s="153" t="str">
        <f>IF(ISERROR(MATCH(A13,Moon!$D:$D,0)),"",INDEX(Moon!$E:$E,MATCH(A13,Moon!$D:$D,0)))</f>
        <v/>
      </c>
      <c r="B18" s="154"/>
      <c r="C18" s="153" t="str">
        <f>IF(ISERROR(MATCH(C13,Moon!$D:$D,0)),"",INDEX(Moon!$E:$E,MATCH(C13,Moon!$D:$D,0)))</f>
        <v/>
      </c>
      <c r="D18" s="154"/>
      <c r="E18" s="153" t="str">
        <f>IF(ISERROR(MATCH(E13,Moon!$D:$D,0)),"",INDEX(Moon!$E:$E,MATCH(E13,Moon!$D:$D,0)))</f>
        <v/>
      </c>
      <c r="F18" s="154"/>
      <c r="G18" s="153" t="str">
        <f>IF(ISERROR(MATCH(G13,Moon!$D:$D,0)),"",INDEX(Moon!$E:$E,MATCH(G13,Moon!$D:$D,0)))</f>
        <v/>
      </c>
      <c r="H18" s="154"/>
      <c r="I18" s="153" t="str">
        <f>IF(ISERROR(MATCH(I13,Moon!$D:$D,0)),"",INDEX(Moon!$E:$E,MATCH(I13,Moon!$D:$D,0)))</f>
        <v>Full 🌕 6:36pm</v>
      </c>
      <c r="J18" s="154"/>
      <c r="K18" s="153" t="str">
        <f>IF(ISERROR(MATCH(K13,Moon!$D:$D,0)),"",INDEX(Moon!$E:$E,MATCH(K13,Moon!$D:$D,0)))</f>
        <v/>
      </c>
      <c r="L18" s="154"/>
      <c r="M18" s="153" t="str">
        <f>IF(ISERROR(MATCH(M13,Moon!$D:$D,0)),"",INDEX(Moon!$E:$E,MATCH(M13,Moon!$D:$D,0)))</f>
        <v/>
      </c>
      <c r="N18" s="154"/>
    </row>
    <row r="19" spans="1:14" s="51" customFormat="1" ht="15.75" customHeight="1" x14ac:dyDescent="0.2">
      <c r="A19" s="20">
        <f>IF(M13="","",IF(MONTH(M13+1)&lt;&gt;MONTH(M13),"",M13+1))</f>
        <v>44787</v>
      </c>
      <c r="B19" s="101" t="str">
        <f>IF(ISERROR(MATCH(A19,Events!$G:$G,0)),"",INDEX(Events!$A:$A,MATCH(A19,Events!$G:$G,0)))</f>
        <v/>
      </c>
      <c r="C19" s="20">
        <f>IF(A19="","",IF(MONTH(A19+1)&lt;&gt;MONTH(A19),"",A19+1))</f>
        <v>44788</v>
      </c>
      <c r="D19" s="101" t="str">
        <f>IF(ISERROR(MATCH(C19,Events!$G:$G,0)),"",INDEX(Events!$A:$A,MATCH(C19,Events!$G:$G,0)))</f>
        <v/>
      </c>
      <c r="E19" s="20">
        <f>IF(C19="","",IF(MONTH(C19+1)&lt;&gt;MONTH(C19),"",C19+1))</f>
        <v>44789</v>
      </c>
      <c r="F19" s="101" t="str">
        <f>IF(ISERROR(MATCH(E19,Events!$G:$G,0)),"",INDEX(Events!$A:$A,MATCH(E19,Events!$G:$G,0)))</f>
        <v/>
      </c>
      <c r="G19" s="20">
        <f>IF(E19="","",IF(MONTH(E19+1)&lt;&gt;MONTH(E19),"",E19+1))</f>
        <v>44790</v>
      </c>
      <c r="H19" s="101" t="str">
        <f>IF(ISERROR(MATCH(G19,Events!$G:$G,0)),"",INDEX(Events!$A:$A,MATCH(G19,Events!$G:$G,0)))</f>
        <v/>
      </c>
      <c r="I19" s="20">
        <f>IF(G19="","",IF(MONTH(G19+1)&lt;&gt;MONTH(G19),"",G19+1))</f>
        <v>44791</v>
      </c>
      <c r="J19" s="101" t="str">
        <f>IF(ISERROR(MATCH(I19,Events!$G:$G,0)),"",INDEX(Events!$A:$A,MATCH(I19,Events!$G:$G,0)))</f>
        <v/>
      </c>
      <c r="K19" s="20">
        <f>IF(I19="","",IF(MONTH(I19+1)&lt;&gt;MONTH(I19),"",I19+1))</f>
        <v>44792</v>
      </c>
      <c r="L19" s="101" t="str">
        <f>IF(ISERROR(MATCH(K19,Events!$G:$G,0)),"",INDEX(Events!$A:$A,MATCH(K19,Events!$G:$G,0)))</f>
        <v>Aviation Day</v>
      </c>
      <c r="M19" s="20">
        <f>IF(K19="","",IF(MONTH(K19+1)&lt;&gt;MONTH(K19),"",K19+1))</f>
        <v>44793</v>
      </c>
      <c r="N19" s="101" t="str">
        <f>IF(ISERROR(MATCH(M19,Events!$G:$G,0)),"",INDEX(Events!$A:$A,MATCH(M19,Events!$G:$G,0)))</f>
        <v/>
      </c>
    </row>
    <row r="20" spans="1:14" s="51" customFormat="1" ht="13.5" customHeight="1" x14ac:dyDescent="0.2">
      <c r="A20" s="150" t="str">
        <f ca="1">IF(ISERROR(MATCH(A19,Events!$H:$H,0)),"",INDEX(Events!$A:$A,MATCH(A19,Events!$H:$H,0)))</f>
        <v/>
      </c>
      <c r="B20" s="151" t="str">
        <f ca="1">IFERROR(INDEX(Events!#REF!,MATCH(A20,Events!A:A,0)),"")</f>
        <v/>
      </c>
      <c r="C20" s="150" t="str">
        <f ca="1">IF(ISERROR(MATCH(C19,Events!$H:$H,0)),"",INDEX(Events!$A:$A,MATCH(C19,Events!$H:$H,0)))</f>
        <v/>
      </c>
      <c r="D20" s="151" t="str">
        <f ca="1">IFERROR(INDEX(Events!#REF!,MATCH(C20,Events!C:C,0)),"")</f>
        <v/>
      </c>
      <c r="E20" s="150" t="str">
        <f ca="1">IF(ISERROR(MATCH(E19,Events!$H:$H,0)),"",INDEX(Events!$A:$A,MATCH(E19,Events!$H:$H,0)))</f>
        <v/>
      </c>
      <c r="F20" s="151" t="str">
        <f ca="1">IFERROR(INDEX(Events!#REF!,MATCH(E20,Events!E:E,0)),"")</f>
        <v/>
      </c>
      <c r="G20" s="150" t="str">
        <f ca="1">IF(ISERROR(MATCH(G19,Events!$H:$H,0)),"",INDEX(Events!$A:$A,MATCH(G19,Events!$H:$H,0)))</f>
        <v/>
      </c>
      <c r="H20" s="151" t="str">
        <f ca="1">IFERROR(INDEX(Events!#REF!,MATCH(G20,Events!G:G,0)),"")</f>
        <v/>
      </c>
      <c r="I20" s="150" t="str">
        <f ca="1">IF(ISERROR(MATCH(I19,Events!$H:$H,0)),"",INDEX(Events!$A:$A,MATCH(I19,Events!$H:$H,0)))</f>
        <v/>
      </c>
      <c r="J20" s="151" t="str">
        <f ca="1">IFERROR(INDEX(Events!#REF!,MATCH(I20,Events!I:I,0)),"")</f>
        <v/>
      </c>
      <c r="K20" s="150" t="str">
        <f ca="1">IF(ISERROR(MATCH(K19,Events!$H:$H,0)),"",INDEX(Events!$A:$A,MATCH(K19,Events!$H:$H,0)))</f>
        <v/>
      </c>
      <c r="L20" s="151" t="str">
        <f ca="1">IFERROR(INDEX(Events!#REF!,MATCH(K20,Events!K:K,0)),"")</f>
        <v/>
      </c>
      <c r="M20" s="150" t="str">
        <f ca="1">IF(ISERROR(MATCH(M19,Events!$H:$H,0)),"",INDEX(Events!$A:$A,MATCH(M19,Events!$H:$H,0)))</f>
        <v/>
      </c>
      <c r="N20" s="151" t="str">
        <f ca="1">IFERROR(INDEX(Events!#REF!,MATCH(M20,Events!M:M,0)),"")</f>
        <v/>
      </c>
    </row>
    <row r="21" spans="1:14" s="51" customFormat="1" ht="13.5" customHeight="1" x14ac:dyDescent="0.2">
      <c r="A21" s="150" t="str">
        <f ca="1">IF(ISERROR(MATCH(A19,Events!$I:$I,0)),"",INDEX(Events!$A:$A,MATCH(A19,Events!$I:$I,0)))</f>
        <v/>
      </c>
      <c r="B21" s="151"/>
      <c r="C21" s="150" t="str">
        <f ca="1">IF(ISERROR(MATCH(C19,Events!$I:$I,0)),"",INDEX(Events!$A:$A,MATCH(C19,Events!$I:$I,0)))</f>
        <v/>
      </c>
      <c r="D21" s="151"/>
      <c r="E21" s="150" t="str">
        <f ca="1">IF(ISERROR(MATCH(E19,Events!$I:$I,0)),"",INDEX(Events!$A:$A,MATCH(E19,Events!$I:$I,0)))</f>
        <v/>
      </c>
      <c r="F21" s="151"/>
      <c r="G21" s="150" t="str">
        <f ca="1">IF(ISERROR(MATCH(G19,Events!$I:$I,0)),"",INDEX(Events!$A:$A,MATCH(G19,Events!$I:$I,0)))</f>
        <v/>
      </c>
      <c r="H21" s="151"/>
      <c r="I21" s="150" t="str">
        <f ca="1">IF(ISERROR(MATCH(I19,Events!$I:$I,0)),"",INDEX(Events!$A:$A,MATCH(I19,Events!$I:$I,0)))</f>
        <v/>
      </c>
      <c r="J21" s="151"/>
      <c r="K21" s="150" t="str">
        <f ca="1">IF(ISERROR(MATCH(K19,Events!$I:$I,0)),"",INDEX(Events!$A:$A,MATCH(K19,Events!$I:$I,0)))</f>
        <v/>
      </c>
      <c r="L21" s="151"/>
      <c r="M21" s="150" t="str">
        <f ca="1">IF(ISERROR(MATCH(M19,Events!$I:$I,0)),"",INDEX(Events!$A:$A,MATCH(M19,Events!$I:$I,0)))</f>
        <v/>
      </c>
      <c r="N21" s="151"/>
    </row>
    <row r="22" spans="1:14" s="51" customFormat="1" ht="13.5" customHeight="1" x14ac:dyDescent="0.2">
      <c r="A22" s="150" t="str">
        <f ca="1">IF(ISERROR(MATCH(A19,Events!$J:$J,0)),"",INDEX(Events!$A:$A,MATCH(A19,Events!$J:$J,0)))</f>
        <v/>
      </c>
      <c r="B22" s="151"/>
      <c r="C22" s="150" t="str">
        <f ca="1">IF(ISERROR(MATCH(C19,Events!$J:$J,0)),"",INDEX(Events!$A:$A,MATCH(C19,Events!$J:$J,0)))</f>
        <v/>
      </c>
      <c r="D22" s="151"/>
      <c r="E22" s="150" t="str">
        <f ca="1">IF(ISERROR(MATCH(E19,Events!$J:$J,0)),"",INDEX(Events!$A:$A,MATCH(E19,Events!$J:$J,0)))</f>
        <v/>
      </c>
      <c r="F22" s="151"/>
      <c r="G22" s="150" t="str">
        <f ca="1">IF(ISERROR(MATCH(G19,Events!$J:$J,0)),"",INDEX(Events!$A:$A,MATCH(G19,Events!$J:$J,0)))</f>
        <v/>
      </c>
      <c r="H22" s="151"/>
      <c r="I22" s="150" t="str">
        <f ca="1">IF(ISERROR(MATCH(I19,Events!$J:$J,0)),"",INDEX(Events!$A:$A,MATCH(I19,Events!$J:$J,0)))</f>
        <v/>
      </c>
      <c r="J22" s="151"/>
      <c r="K22" s="150" t="str">
        <f ca="1">IF(ISERROR(MATCH(K19,Events!$J:$J,0)),"",INDEX(Events!$A:$A,MATCH(K19,Events!$J:$J,0)))</f>
        <v/>
      </c>
      <c r="L22" s="151"/>
      <c r="M22" s="150" t="str">
        <f ca="1">IF(ISERROR(MATCH(M19,Events!$J:$J,0)),"",INDEX(Events!$A:$A,MATCH(M19,Events!$J:$J,0)))</f>
        <v/>
      </c>
      <c r="N22" s="151"/>
    </row>
    <row r="23" spans="1:14" s="51" customFormat="1" ht="13.5" customHeight="1" x14ac:dyDescent="0.2">
      <c r="A23" s="150" t="str">
        <f ca="1">IF(ISERROR(MATCH(A19,Events!$K:$K,0)),"",INDEX(Events!$A:$A,MATCH(A19,Events!$K:$K,0)))</f>
        <v/>
      </c>
      <c r="B23" s="151"/>
      <c r="C23" s="150" t="str">
        <f ca="1">IF(ISERROR(MATCH(C19,Events!$K:$K,0)),"",INDEX(Events!$A:$A,MATCH(C19,Events!$K:$K,0)))</f>
        <v/>
      </c>
      <c r="D23" s="151"/>
      <c r="E23" s="150" t="str">
        <f ca="1">IF(ISERROR(MATCH(E19,Events!$K:$K,0)),"",INDEX(Events!$A:$A,MATCH(E19,Events!$K:$K,0)))</f>
        <v/>
      </c>
      <c r="F23" s="151"/>
      <c r="G23" s="150" t="str">
        <f ca="1">IF(ISERROR(MATCH(G19,Events!$K:$K,0)),"",INDEX(Events!$A:$A,MATCH(G19,Events!$K:$K,0)))</f>
        <v/>
      </c>
      <c r="H23" s="151"/>
      <c r="I23" s="150" t="str">
        <f ca="1">IF(ISERROR(MATCH(I19,Events!$K:$K,0)),"",INDEX(Events!$A:$A,MATCH(I19,Events!$K:$K,0)))</f>
        <v/>
      </c>
      <c r="J23" s="151"/>
      <c r="K23" s="150" t="str">
        <f ca="1">IF(ISERROR(MATCH(K19,Events!$K:$K,0)),"",INDEX(Events!$A:$A,MATCH(K19,Events!$K:$K,0)))</f>
        <v/>
      </c>
      <c r="L23" s="151"/>
      <c r="M23" s="150" t="str">
        <f ca="1">IF(ISERROR(MATCH(M19,Events!$K:$K,0)),"",INDEX(Events!$A:$A,MATCH(M19,Events!$K:$K,0)))</f>
        <v/>
      </c>
      <c r="N23" s="151"/>
    </row>
    <row r="24" spans="1:14" s="5" customFormat="1" ht="13.5" customHeight="1" x14ac:dyDescent="0.2">
      <c r="A24" s="153" t="str">
        <f>IF(ISERROR(MATCH(A19,Moon!$D:$D,0)),"",INDEX(Moon!$E:$E,MATCH(A19,Moon!$D:$D,0)))</f>
        <v/>
      </c>
      <c r="B24" s="154"/>
      <c r="C24" s="153" t="str">
        <f>IF(ISERROR(MATCH(C19,Moon!$D:$D,0)),"",INDEX(Moon!$E:$E,MATCH(C19,Moon!$D:$D,0)))</f>
        <v/>
      </c>
      <c r="D24" s="154"/>
      <c r="E24" s="153" t="str">
        <f>IF(ISERROR(MATCH(E19,Moon!$D:$D,0)),"",INDEX(Moon!$E:$E,MATCH(E19,Moon!$D:$D,0)))</f>
        <v/>
      </c>
      <c r="F24" s="154"/>
      <c r="G24" s="153" t="str">
        <f>IF(ISERROR(MATCH(G19,Moon!$D:$D,0)),"",INDEX(Moon!$E:$E,MATCH(G19,Moon!$D:$D,0)))</f>
        <v/>
      </c>
      <c r="H24" s="154"/>
      <c r="I24" s="153" t="str">
        <f>IF(ISERROR(MATCH(I19,Moon!$D:$D,0)),"",INDEX(Moon!$E:$E,MATCH(I19,Moon!$D:$D,0)))</f>
        <v>🌗 9:36pm</v>
      </c>
      <c r="J24" s="154"/>
      <c r="K24" s="153" t="str">
        <f>IF(ISERROR(MATCH(K19,Moon!$D:$D,0)),"",INDEX(Moon!$E:$E,MATCH(K19,Moon!$D:$D,0)))</f>
        <v/>
      </c>
      <c r="L24" s="154"/>
      <c r="M24" s="153" t="str">
        <f>IF(ISERROR(MATCH(M19,Moon!$D:$D,0)),"",INDEX(Moon!$E:$E,MATCH(M19,Moon!$D:$D,0)))</f>
        <v/>
      </c>
      <c r="N24" s="154"/>
    </row>
    <row r="25" spans="1:14" s="51" customFormat="1" ht="15.75" customHeight="1" x14ac:dyDescent="0.2">
      <c r="A25" s="20">
        <f>IF(M19="","",IF(MONTH(M19+1)&lt;&gt;MONTH(M19),"",M19+1))</f>
        <v>44794</v>
      </c>
      <c r="B25" s="101" t="str">
        <f>IF(ISERROR(MATCH(A25,Events!$G:$G,0)),"",INDEX(Events!$A:$A,MATCH(A25,Events!$G:$G,0)))</f>
        <v/>
      </c>
      <c r="C25" s="20">
        <f>IF(A25="","",IF(MONTH(A25+1)&lt;&gt;MONTH(A25),"",A25+1))</f>
        <v>44795</v>
      </c>
      <c r="D25" s="101" t="str">
        <f>IF(ISERROR(MATCH(C25,Events!$G:$G,0)),"",INDEX(Events!$A:$A,MATCH(C25,Events!$G:$G,0)))</f>
        <v/>
      </c>
      <c r="E25" s="20">
        <f>IF(C25="","",IF(MONTH(C25+1)&lt;&gt;MONTH(C25),"",C25+1))</f>
        <v>44796</v>
      </c>
      <c r="F25" s="101" t="str">
        <f>IF(ISERROR(MATCH(E25,Events!$G:$G,0)),"",INDEX(Events!$A:$A,MATCH(E25,Events!$G:$G,0)))</f>
        <v/>
      </c>
      <c r="G25" s="20">
        <f>IF(E25="","",IF(MONTH(E25+1)&lt;&gt;MONTH(E25),"",E25+1))</f>
        <v>44797</v>
      </c>
      <c r="H25" s="101" t="str">
        <f>IF(ISERROR(MATCH(G25,Events!$G:$G,0)),"",INDEX(Events!$A:$A,MATCH(G25,Events!$G:$G,0)))</f>
        <v/>
      </c>
      <c r="I25" s="20">
        <f>IF(G25="","",IF(MONTH(G25+1)&lt;&gt;MONTH(G25),"",G25+1))</f>
        <v>44798</v>
      </c>
      <c r="J25" s="101" t="str">
        <f>IF(ISERROR(MATCH(I25,Events!$G:$G,0)),"",INDEX(Events!$A:$A,MATCH(I25,Events!$G:$G,0)))</f>
        <v/>
      </c>
      <c r="K25" s="20">
        <f>IF(I25="","",IF(MONTH(I25+1)&lt;&gt;MONTH(I25),"",I25+1))</f>
        <v>44799</v>
      </c>
      <c r="L25" s="101" t="str">
        <f>IF(ISERROR(MATCH(K25,Events!$G:$G,0)),"",INDEX(Events!$A:$A,MATCH(K25,Events!$G:$G,0)))</f>
        <v/>
      </c>
      <c r="M25" s="20">
        <f>IF(K25="","",IF(MONTH(K25+1)&lt;&gt;MONTH(K25),"",K25+1))</f>
        <v>44800</v>
      </c>
      <c r="N25" s="101" t="str">
        <f>IF(ISERROR(MATCH(M25,Events!$G:$G,0)),"",INDEX(Events!$A:$A,MATCH(M25,Events!$G:$G,0)))</f>
        <v/>
      </c>
    </row>
    <row r="26" spans="1:14" s="51" customFormat="1" ht="13.5" customHeight="1" x14ac:dyDescent="0.2">
      <c r="A26" s="150" t="str">
        <f ca="1">IF(ISERROR(MATCH(A25,Events!$H:$H,0)),"",INDEX(Events!$A:$A,MATCH(A25,Events!$H:$H,0)))</f>
        <v/>
      </c>
      <c r="B26" s="151" t="str">
        <f ca="1">IFERROR(INDEX(Events!#REF!,MATCH(A26,Events!A:A,0)),"")</f>
        <v/>
      </c>
      <c r="C26" s="150" t="str">
        <f ca="1">IF(ISERROR(MATCH(C25,Events!$H:$H,0)),"",INDEX(Events!$A:$A,MATCH(C25,Events!$H:$H,0)))</f>
        <v/>
      </c>
      <c r="D26" s="151" t="str">
        <f ca="1">IFERROR(INDEX(Events!#REF!,MATCH(C26,Events!C:C,0)),"")</f>
        <v/>
      </c>
      <c r="E26" s="150" t="str">
        <f ca="1">IF(ISERROR(MATCH(E25,Events!$H:$H,0)),"",INDEX(Events!$A:$A,MATCH(E25,Events!$H:$H,0)))</f>
        <v/>
      </c>
      <c r="F26" s="151" t="str">
        <f ca="1">IFERROR(INDEX(Events!#REF!,MATCH(E26,Events!E:E,0)),"")</f>
        <v/>
      </c>
      <c r="G26" s="150" t="str">
        <f ca="1">IF(ISERROR(MATCH(G25,Events!$H:$H,0)),"",INDEX(Events!$A:$A,MATCH(G25,Events!$H:$H,0)))</f>
        <v/>
      </c>
      <c r="H26" s="151" t="str">
        <f ca="1">IFERROR(INDEX(Events!#REF!,MATCH(G26,Events!G:G,0)),"")</f>
        <v/>
      </c>
      <c r="I26" s="150" t="str">
        <f ca="1">IF(ISERROR(MATCH(I25,Events!$H:$H,0)),"",INDEX(Events!$A:$A,MATCH(I25,Events!$H:$H,0)))</f>
        <v/>
      </c>
      <c r="J26" s="151" t="str">
        <f ca="1">IFERROR(INDEX(Events!#REF!,MATCH(I26,Events!I:I,0)),"")</f>
        <v/>
      </c>
      <c r="K26" s="150" t="str">
        <f ca="1">IF(ISERROR(MATCH(K25,Events!$H:$H,0)),"",INDEX(Events!$A:$A,MATCH(K25,Events!$H:$H,0)))</f>
        <v/>
      </c>
      <c r="L26" s="151" t="str">
        <f ca="1">IFERROR(INDEX(Events!#REF!,MATCH(K26,Events!K:K,0)),"")</f>
        <v/>
      </c>
      <c r="M26" s="150" t="str">
        <f ca="1">IF(ISERROR(MATCH(M25,Events!$H:$H,0)),"",INDEX(Events!$A:$A,MATCH(M25,Events!$H:$H,0)))</f>
        <v/>
      </c>
      <c r="N26" s="151" t="str">
        <f ca="1">IFERROR(INDEX(Events!#REF!,MATCH(M26,Events!M:M,0)),"")</f>
        <v/>
      </c>
    </row>
    <row r="27" spans="1:14" s="51" customFormat="1" ht="13.5" customHeight="1" x14ac:dyDescent="0.2">
      <c r="A27" s="150" t="str">
        <f ca="1">IF(ISERROR(MATCH(A25,Events!$I:$I,0)),"",INDEX(Events!$A:$A,MATCH(A25,Events!$I:$I,0)))</f>
        <v/>
      </c>
      <c r="B27" s="151"/>
      <c r="C27" s="150" t="str">
        <f ca="1">IF(ISERROR(MATCH(C25,Events!$I:$I,0)),"",INDEX(Events!$A:$A,MATCH(C25,Events!$I:$I,0)))</f>
        <v/>
      </c>
      <c r="D27" s="151"/>
      <c r="E27" s="150" t="str">
        <f ca="1">IF(ISERROR(MATCH(E25,Events!$I:$I,0)),"",INDEX(Events!$A:$A,MATCH(E25,Events!$I:$I,0)))</f>
        <v/>
      </c>
      <c r="F27" s="151"/>
      <c r="G27" s="150" t="str">
        <f ca="1">IF(ISERROR(MATCH(G25,Events!$I:$I,0)),"",INDEX(Events!$A:$A,MATCH(G25,Events!$I:$I,0)))</f>
        <v/>
      </c>
      <c r="H27" s="151"/>
      <c r="I27" s="150" t="str">
        <f ca="1">IF(ISERROR(MATCH(I25,Events!$I:$I,0)),"",INDEX(Events!$A:$A,MATCH(I25,Events!$I:$I,0)))</f>
        <v/>
      </c>
      <c r="J27" s="151"/>
      <c r="K27" s="150" t="str">
        <f ca="1">IF(ISERROR(MATCH(K25,Events!$I:$I,0)),"",INDEX(Events!$A:$A,MATCH(K25,Events!$I:$I,0)))</f>
        <v/>
      </c>
      <c r="L27" s="151"/>
      <c r="M27" s="150" t="str">
        <f ca="1">IF(ISERROR(MATCH(M25,Events!$I:$I,0)),"",INDEX(Events!$A:$A,MATCH(M25,Events!$I:$I,0)))</f>
        <v/>
      </c>
      <c r="N27" s="151"/>
    </row>
    <row r="28" spans="1:14" s="51" customFormat="1" ht="13.5" customHeight="1" x14ac:dyDescent="0.2">
      <c r="A28" s="150" t="str">
        <f ca="1">IF(ISERROR(MATCH(A25,Events!$J:$J,0)),"",INDEX(Events!$A:$A,MATCH(A25,Events!$J:$J,0)))</f>
        <v/>
      </c>
      <c r="B28" s="151"/>
      <c r="C28" s="150" t="str">
        <f ca="1">IF(ISERROR(MATCH(C25,Events!$J:$J,0)),"",INDEX(Events!$A:$A,MATCH(C25,Events!$J:$J,0)))</f>
        <v/>
      </c>
      <c r="D28" s="151"/>
      <c r="E28" s="150" t="str">
        <f ca="1">IF(ISERROR(MATCH(E25,Events!$J:$J,0)),"",INDEX(Events!$A:$A,MATCH(E25,Events!$J:$J,0)))</f>
        <v/>
      </c>
      <c r="F28" s="151"/>
      <c r="G28" s="150" t="str">
        <f ca="1">IF(ISERROR(MATCH(G25,Events!$J:$J,0)),"",INDEX(Events!$A:$A,MATCH(G25,Events!$J:$J,0)))</f>
        <v/>
      </c>
      <c r="H28" s="151"/>
      <c r="I28" s="150" t="str">
        <f ca="1">IF(ISERROR(MATCH(I25,Events!$J:$J,0)),"",INDEX(Events!$A:$A,MATCH(I25,Events!$J:$J,0)))</f>
        <v/>
      </c>
      <c r="J28" s="151"/>
      <c r="K28" s="150" t="str">
        <f ca="1">IF(ISERROR(MATCH(K25,Events!$J:$J,0)),"",INDEX(Events!$A:$A,MATCH(K25,Events!$J:$J,0)))</f>
        <v/>
      </c>
      <c r="L28" s="151"/>
      <c r="M28" s="150" t="str">
        <f ca="1">IF(ISERROR(MATCH(M25,Events!$J:$J,0)),"",INDEX(Events!$A:$A,MATCH(M25,Events!$J:$J,0)))</f>
        <v/>
      </c>
      <c r="N28" s="151"/>
    </row>
    <row r="29" spans="1:14" s="51" customFormat="1" ht="13.5" customHeight="1" x14ac:dyDescent="0.2">
      <c r="A29" s="150" t="str">
        <f ca="1">IF(ISERROR(MATCH(A25,Events!$K:$K,0)),"",INDEX(Events!$A:$A,MATCH(A25,Events!$K:$K,0)))</f>
        <v/>
      </c>
      <c r="B29" s="151"/>
      <c r="C29" s="150" t="str">
        <f ca="1">IF(ISERROR(MATCH(C25,Events!$K:$K,0)),"",INDEX(Events!$A:$A,MATCH(C25,Events!$K:$K,0)))</f>
        <v/>
      </c>
      <c r="D29" s="151"/>
      <c r="E29" s="150" t="str">
        <f ca="1">IF(ISERROR(MATCH(E25,Events!$K:$K,0)),"",INDEX(Events!$A:$A,MATCH(E25,Events!$K:$K,0)))</f>
        <v/>
      </c>
      <c r="F29" s="151"/>
      <c r="G29" s="150" t="str">
        <f ca="1">IF(ISERROR(MATCH(G25,Events!$K:$K,0)),"",INDEX(Events!$A:$A,MATCH(G25,Events!$K:$K,0)))</f>
        <v/>
      </c>
      <c r="H29" s="151"/>
      <c r="I29" s="150" t="str">
        <f ca="1">IF(ISERROR(MATCH(I25,Events!$K:$K,0)),"",INDEX(Events!$A:$A,MATCH(I25,Events!$K:$K,0)))</f>
        <v/>
      </c>
      <c r="J29" s="151"/>
      <c r="K29" s="150" t="str">
        <f ca="1">IF(ISERROR(MATCH(K25,Events!$K:$K,0)),"",INDEX(Events!$A:$A,MATCH(K25,Events!$K:$K,0)))</f>
        <v/>
      </c>
      <c r="L29" s="151"/>
      <c r="M29" s="150" t="str">
        <f ca="1">IF(ISERROR(MATCH(M25,Events!$K:$K,0)),"",INDEX(Events!$A:$A,MATCH(M25,Events!$K:$K,0)))</f>
        <v/>
      </c>
      <c r="N29" s="151"/>
    </row>
    <row r="30" spans="1:14" s="5" customFormat="1" ht="13.5" customHeight="1" x14ac:dyDescent="0.2">
      <c r="A30" s="153" t="str">
        <f>IF(ISERROR(MATCH(A25,Moon!$D:$D,0)),"",INDEX(Moon!$E:$E,MATCH(A25,Moon!$D:$D,0)))</f>
        <v/>
      </c>
      <c r="B30" s="154"/>
      <c r="C30" s="153" t="str">
        <f>IF(ISERROR(MATCH(C25,Moon!$D:$D,0)),"",INDEX(Moon!$E:$E,MATCH(C25,Moon!$D:$D,0)))</f>
        <v/>
      </c>
      <c r="D30" s="154"/>
      <c r="E30" s="153" t="str">
        <f>IF(ISERROR(MATCH(E25,Moon!$D:$D,0)),"",INDEX(Moon!$E:$E,MATCH(E25,Moon!$D:$D,0)))</f>
        <v/>
      </c>
      <c r="F30" s="154"/>
      <c r="G30" s="153" t="str">
        <f>IF(ISERROR(MATCH(G25,Moon!$D:$D,0)),"",INDEX(Moon!$E:$E,MATCH(G25,Moon!$D:$D,0)))</f>
        <v/>
      </c>
      <c r="H30" s="154"/>
      <c r="I30" s="153" t="str">
        <f>IF(ISERROR(MATCH(I25,Moon!$D:$D,0)),"",INDEX(Moon!$E:$E,MATCH(I25,Moon!$D:$D,0)))</f>
        <v/>
      </c>
      <c r="J30" s="154"/>
      <c r="K30" s="153" t="str">
        <f>IF(ISERROR(MATCH(K25,Moon!$D:$D,0)),"",INDEX(Moon!$E:$E,MATCH(K25,Moon!$D:$D,0)))</f>
        <v/>
      </c>
      <c r="L30" s="154"/>
      <c r="M30" s="153" t="str">
        <f>IF(ISERROR(MATCH(M25,Moon!$D:$D,0)),"",INDEX(Moon!$E:$E,MATCH(M25,Moon!$D:$D,0)))</f>
        <v>New 🌑 1:17am</v>
      </c>
      <c r="N30" s="154"/>
    </row>
    <row r="31" spans="1:14" s="51" customFormat="1" ht="15.75" x14ac:dyDescent="0.2">
      <c r="A31" s="20">
        <f>IF(M25="","",IF(MONTH(M25+1)&lt;&gt;MONTH(M25),"",M25+1))</f>
        <v>44801</v>
      </c>
      <c r="B31" s="101" t="str">
        <f>IF(ISERROR(MATCH(A31,Events!$G:$G,0)),"",INDEX(Events!$A:$A,MATCH(A31,Events!$G:$G,0)))</f>
        <v/>
      </c>
      <c r="C31" s="20">
        <f>IF(A31="","",IF(MONTH(A31+1)&lt;&gt;MONTH(A31),"",A31+1))</f>
        <v>44802</v>
      </c>
      <c r="D31" s="101" t="str">
        <f>IF(ISERROR(MATCH(C31,Events!$G:$G,0)),"",INDEX(Events!$A:$A,MATCH(C31,Events!$G:$G,0)))</f>
        <v>Late Summer Bank Holiday (UK)</v>
      </c>
      <c r="E31" s="20">
        <f>IF(C31="","",IF(MONTH(C31+1)&lt;&gt;MONTH(C31),"",C31+1))</f>
        <v>44803</v>
      </c>
      <c r="F31" s="101" t="str">
        <f>IF(ISERROR(MATCH(E31,Events!$G:$G,0)),"",INDEX(Events!$A:$A,MATCH(E31,Events!$G:$G,0)))</f>
        <v/>
      </c>
      <c r="G31" s="20">
        <f>IF(E31="","",IF(MONTH(E31+1)&lt;&gt;MONTH(E31),"",E31+1))</f>
        <v>44804</v>
      </c>
      <c r="H31" s="101" t="str">
        <f>IF(ISERROR(MATCH(G31,Events!$G:$G,0)),"",INDEX(Events!$A:$A,MATCH(G31,Events!$G:$G,0)))</f>
        <v/>
      </c>
      <c r="I31" s="20" t="str">
        <f>IF(G31="","",IF(MONTH(G31+1)&lt;&gt;MONTH(G31),"",G31+1))</f>
        <v/>
      </c>
      <c r="J31" s="101" t="str">
        <f>IF(ISERROR(MATCH(I31,Events!$G:$G,0)),"",INDEX(Events!$A:$A,MATCH(I31,Events!$G:$G,0)))</f>
        <v/>
      </c>
      <c r="K31" s="20" t="str">
        <f>IF(I31="","",IF(MONTH(I31+1)&lt;&gt;MONTH(I31),"",I31+1))</f>
        <v/>
      </c>
      <c r="L31" s="101" t="str">
        <f>IF(ISERROR(MATCH(K31,Events!$G:$G,0)),"",INDEX(Events!$A:$A,MATCH(K31,Events!$G:$G,0)))</f>
        <v/>
      </c>
      <c r="M31" s="20" t="str">
        <f>IF(K31="","",IF(MONTH(K31+1)&lt;&gt;MONTH(K31),"",K31+1))</f>
        <v/>
      </c>
      <c r="N31" s="101" t="str">
        <f>IF(ISERROR(MATCH(M31,Events!$G:$G,0)),"",INDEX(Events!$A:$A,MATCH(M31,Events!$G:$G,0)))</f>
        <v/>
      </c>
    </row>
    <row r="32" spans="1:14" s="51" customFormat="1" ht="13.5" customHeight="1" x14ac:dyDescent="0.2">
      <c r="A32" s="150" t="str">
        <f ca="1">IF(ISERROR(MATCH(A31,Events!$H:$H,0)),"",INDEX(Events!$A:$A,MATCH(A31,Events!$H:$H,0)))</f>
        <v/>
      </c>
      <c r="B32" s="151" t="str">
        <f ca="1">IFERROR(INDEX(Events!#REF!,MATCH(A32,Events!A:A,0)),"")</f>
        <v/>
      </c>
      <c r="C32" s="150" t="str">
        <f ca="1">IF(ISERROR(MATCH(C31,Events!$H:$H,0)),"",INDEX(Events!$A:$A,MATCH(C31,Events!$H:$H,0)))</f>
        <v/>
      </c>
      <c r="D32" s="151" t="str">
        <f ca="1">IFERROR(INDEX(Events!#REF!,MATCH(C32,Events!C:C,0)),"")</f>
        <v/>
      </c>
      <c r="E32" s="150" t="str">
        <f ca="1">IF(ISERROR(MATCH(E31,Events!$H:$H,0)),"",INDEX(Events!$A:$A,MATCH(E31,Events!$H:$H,0)))</f>
        <v/>
      </c>
      <c r="F32" s="151" t="str">
        <f ca="1">IFERROR(INDEX(Events!#REF!,MATCH(E32,Events!E:E,0)),"")</f>
        <v/>
      </c>
      <c r="G32" s="150" t="str">
        <f ca="1">IF(ISERROR(MATCH(G31,Events!$H:$H,0)),"",INDEX(Events!$A:$A,MATCH(G31,Events!$H:$H,0)))</f>
        <v/>
      </c>
      <c r="H32" s="151" t="str">
        <f ca="1">IFERROR(INDEX(Events!#REF!,MATCH(G32,Events!G:G,0)),"")</f>
        <v/>
      </c>
      <c r="I32" s="150" t="str">
        <f ca="1">IF(ISERROR(MATCH(I31,Events!$H:$H,0)),"",INDEX(Events!$A:$A,MATCH(I31,Events!$H:$H,0)))</f>
        <v/>
      </c>
      <c r="J32" s="151" t="str">
        <f ca="1">IFERROR(INDEX(Events!#REF!,MATCH(I32,Events!I:I,0)),"")</f>
        <v/>
      </c>
      <c r="K32" s="150" t="str">
        <f ca="1">IF(ISERROR(MATCH(K31,Events!$H:$H,0)),"",INDEX(Events!$A:$A,MATCH(K31,Events!$H:$H,0)))</f>
        <v/>
      </c>
      <c r="L32" s="151" t="str">
        <f ca="1">IFERROR(INDEX(Events!#REF!,MATCH(K32,Events!K:K,0)),"")</f>
        <v/>
      </c>
      <c r="M32" s="150" t="str">
        <f ca="1">IF(ISERROR(MATCH(M31,Events!$H:$H,0)),"",INDEX(Events!$A:$A,MATCH(M31,Events!$H:$H,0)))</f>
        <v/>
      </c>
      <c r="N32" s="151" t="str">
        <f ca="1">IFERROR(INDEX(Events!#REF!,MATCH(M32,Events!M:M,0)),"")</f>
        <v/>
      </c>
    </row>
    <row r="33" spans="1:14" s="51" customFormat="1" ht="13.5" customHeight="1" x14ac:dyDescent="0.2">
      <c r="A33" s="150" t="str">
        <f ca="1">IF(ISERROR(MATCH(A31,Events!$I:$I,0)),"",INDEX(Events!$A:$A,MATCH(A31,Events!$I:$I,0)))</f>
        <v/>
      </c>
      <c r="B33" s="151"/>
      <c r="C33" s="150" t="str">
        <f ca="1">IF(ISERROR(MATCH(C31,Events!$I:$I,0)),"",INDEX(Events!$A:$A,MATCH(C31,Events!$I:$I,0)))</f>
        <v/>
      </c>
      <c r="D33" s="151"/>
      <c r="E33" s="150" t="str">
        <f ca="1">IF(ISERROR(MATCH(E31,Events!$I:$I,0)),"",INDEX(Events!$A:$A,MATCH(E31,Events!$I:$I,0)))</f>
        <v/>
      </c>
      <c r="F33" s="151"/>
      <c r="G33" s="150" t="str">
        <f ca="1">IF(ISERROR(MATCH(G31,Events!$I:$I,0)),"",INDEX(Events!$A:$A,MATCH(G31,Events!$I:$I,0)))</f>
        <v/>
      </c>
      <c r="H33" s="151"/>
      <c r="I33" s="150" t="str">
        <f ca="1">IF(ISERROR(MATCH(I31,Events!$I:$I,0)),"",INDEX(Events!$A:$A,MATCH(I31,Events!$I:$I,0)))</f>
        <v/>
      </c>
      <c r="J33" s="151"/>
      <c r="K33" s="150" t="str">
        <f ca="1">IF(ISERROR(MATCH(K31,Events!$I:$I,0)),"",INDEX(Events!$A:$A,MATCH(K31,Events!$I:$I,0)))</f>
        <v/>
      </c>
      <c r="L33" s="151"/>
      <c r="M33" s="150" t="str">
        <f ca="1">IF(ISERROR(MATCH(M31,Events!$I:$I,0)),"",INDEX(Events!$A:$A,MATCH(M31,Events!$I:$I,0)))</f>
        <v/>
      </c>
      <c r="N33" s="151"/>
    </row>
    <row r="34" spans="1:14" s="51" customFormat="1" ht="13.5" customHeight="1" x14ac:dyDescent="0.2">
      <c r="A34" s="150" t="str">
        <f ca="1">IF(ISERROR(MATCH(A31,Events!$J:$J,0)),"",INDEX(Events!$A:$A,MATCH(A31,Events!$J:$J,0)))</f>
        <v/>
      </c>
      <c r="B34" s="151"/>
      <c r="C34" s="150" t="str">
        <f ca="1">IF(ISERROR(MATCH(C31,Events!$J:$J,0)),"",INDEX(Events!$A:$A,MATCH(C31,Events!$J:$J,0)))</f>
        <v/>
      </c>
      <c r="D34" s="151"/>
      <c r="E34" s="150" t="str">
        <f ca="1">IF(ISERROR(MATCH(E31,Events!$J:$J,0)),"",INDEX(Events!$A:$A,MATCH(E31,Events!$J:$J,0)))</f>
        <v/>
      </c>
      <c r="F34" s="151"/>
      <c r="G34" s="150" t="str">
        <f ca="1">IF(ISERROR(MATCH(G31,Events!$J:$J,0)),"",INDEX(Events!$A:$A,MATCH(G31,Events!$J:$J,0)))</f>
        <v/>
      </c>
      <c r="H34" s="151"/>
      <c r="I34" s="150" t="str">
        <f ca="1">IF(ISERROR(MATCH(I31,Events!$J:$J,0)),"",INDEX(Events!$A:$A,MATCH(I31,Events!$J:$J,0)))</f>
        <v/>
      </c>
      <c r="J34" s="151"/>
      <c r="K34" s="150" t="str">
        <f ca="1">IF(ISERROR(MATCH(K31,Events!$J:$J,0)),"",INDEX(Events!$A:$A,MATCH(K31,Events!$J:$J,0)))</f>
        <v/>
      </c>
      <c r="L34" s="151"/>
      <c r="M34" s="150" t="str">
        <f ca="1">IF(ISERROR(MATCH(M31,Events!$J:$J,0)),"",INDEX(Events!$A:$A,MATCH(M31,Events!$J:$J,0)))</f>
        <v/>
      </c>
      <c r="N34" s="151"/>
    </row>
    <row r="35" spans="1:14" s="51" customFormat="1" ht="13.5" customHeight="1" x14ac:dyDescent="0.2">
      <c r="A35" s="150" t="str">
        <f ca="1">IF(ISERROR(MATCH(A31,Events!$K:$K,0)),"",INDEX(Events!$A:$A,MATCH(A31,Events!$K:$K,0)))</f>
        <v/>
      </c>
      <c r="B35" s="151"/>
      <c r="C35" s="150" t="str">
        <f ca="1">IF(ISERROR(MATCH(C31,Events!$K:$K,0)),"",INDEX(Events!$A:$A,MATCH(C31,Events!$K:$K,0)))</f>
        <v/>
      </c>
      <c r="D35" s="151"/>
      <c r="E35" s="150" t="str">
        <f ca="1">IF(ISERROR(MATCH(E31,Events!$K:$K,0)),"",INDEX(Events!$A:$A,MATCH(E31,Events!$K:$K,0)))</f>
        <v/>
      </c>
      <c r="F35" s="151"/>
      <c r="G35" s="150" t="str">
        <f ca="1">IF(ISERROR(MATCH(G31,Events!$K:$K,0)),"",INDEX(Events!$A:$A,MATCH(G31,Events!$K:$K,0)))</f>
        <v/>
      </c>
      <c r="H35" s="151"/>
      <c r="I35" s="150" t="str">
        <f ca="1">IF(ISERROR(MATCH(I31,Events!$K:$K,0)),"",INDEX(Events!$A:$A,MATCH(I31,Events!$K:$K,0)))</f>
        <v/>
      </c>
      <c r="J35" s="151"/>
      <c r="K35" s="150" t="str">
        <f ca="1">IF(ISERROR(MATCH(K31,Events!$K:$K,0)),"",INDEX(Events!$A:$A,MATCH(K31,Events!$K:$K,0)))</f>
        <v/>
      </c>
      <c r="L35" s="151"/>
      <c r="M35" s="150" t="str">
        <f ca="1">IF(ISERROR(MATCH(M31,Events!$K:$K,0)),"",INDEX(Events!$A:$A,MATCH(M31,Events!$K:$K,0)))</f>
        <v/>
      </c>
      <c r="N35" s="151"/>
    </row>
    <row r="36" spans="1:14" s="5" customFormat="1" ht="13.5" customHeight="1" x14ac:dyDescent="0.2">
      <c r="A36" s="153" t="str">
        <f>IF(ISERROR(MATCH(A31,Moon!$D:$D,0)),"",INDEX(Moon!$E:$E,MATCH(A31,Moon!$D:$D,0)))</f>
        <v/>
      </c>
      <c r="B36" s="154"/>
      <c r="C36" s="153" t="str">
        <f>IF(ISERROR(MATCH(C31,Moon!$D:$D,0)),"",INDEX(Moon!$E:$E,MATCH(C31,Moon!$D:$D,0)))</f>
        <v/>
      </c>
      <c r="D36" s="154"/>
      <c r="E36" s="153" t="str">
        <f>IF(ISERROR(MATCH(E31,Moon!$D:$D,0)),"",INDEX(Moon!$E:$E,MATCH(E31,Moon!$D:$D,0)))</f>
        <v/>
      </c>
      <c r="F36" s="154"/>
      <c r="G36" s="153" t="str">
        <f>IF(ISERROR(MATCH(G31,Moon!$D:$D,0)),"",INDEX(Moon!$E:$E,MATCH(G31,Moon!$D:$D,0)))</f>
        <v/>
      </c>
      <c r="H36" s="154"/>
      <c r="I36" s="153" t="str">
        <f>IF(ISERROR(MATCH(I31,Moon!$D:$D,0)),"",INDEX(Moon!$E:$E,MATCH(I31,Moon!$D:$D,0)))</f>
        <v/>
      </c>
      <c r="J36" s="154"/>
      <c r="K36" s="153" t="str">
        <f>IF(ISERROR(MATCH(K31,Moon!$D:$D,0)),"",INDEX(Moon!$E:$E,MATCH(K31,Moon!$D:$D,0)))</f>
        <v/>
      </c>
      <c r="L36" s="154"/>
      <c r="M36" s="153" t="str">
        <f>IF(ISERROR(MATCH(M31,Moon!$D:$D,0)),"",INDEX(Moon!$E:$E,MATCH(M31,Moon!$D:$D,0)))</f>
        <v/>
      </c>
      <c r="N36" s="154"/>
    </row>
    <row r="37" spans="1:14" ht="15.75" x14ac:dyDescent="0.2">
      <c r="A37" s="20" t="str">
        <f>IF(M31="","",IF(MONTH(M31+1)&lt;&gt;MONTH(M31),"",M31+1))</f>
        <v/>
      </c>
      <c r="B37" s="101" t="str">
        <f>IF(ISERROR(MATCH(A37,Events!$G:$G,0)),"",INDEX(Events!$A:$A,MATCH(A37,Events!$G:$G,0)))</f>
        <v/>
      </c>
      <c r="C37" s="20" t="str">
        <f>IF(A37="","",IF(MONTH(A37+1)&lt;&gt;MONTH(A37),"",A37+1))</f>
        <v/>
      </c>
      <c r="D37" s="101" t="str">
        <f>IF(ISERROR(MATCH(C37,Events!$G:$G,0)),"",INDEX(Events!$A:$A,MATCH(C37,Events!$G:$G,0)))</f>
        <v/>
      </c>
      <c r="E37" s="25" t="s">
        <v>6</v>
      </c>
      <c r="F37" s="11"/>
      <c r="G37" s="11"/>
      <c r="H37" s="11"/>
      <c r="I37" s="11"/>
      <c r="J37" s="12"/>
      <c r="K37" s="10"/>
      <c r="L37" s="11"/>
      <c r="M37" s="11"/>
      <c r="N37" s="12"/>
    </row>
    <row r="38" spans="1:14" ht="13.5" customHeight="1" x14ac:dyDescent="0.2">
      <c r="A38" s="150" t="str">
        <f ca="1">IF(ISERROR(MATCH(A37,Events!$H:$H,0)),"",INDEX(Events!$A:$A,MATCH(A37,Events!$H:$H,0)))</f>
        <v/>
      </c>
      <c r="B38" s="151" t="str">
        <f ca="1">IFERROR(INDEX(Events!#REF!,MATCH(A38,Events!A:A,0)),"")</f>
        <v/>
      </c>
      <c r="C38" s="150" t="str">
        <f ca="1">IF(ISERROR(MATCH(C37,Events!$H:$H,0)),"",INDEX(Events!$A:$A,MATCH(C37,Events!$H:$H,0)))</f>
        <v/>
      </c>
      <c r="D38" s="151" t="str">
        <f ca="1">IFERROR(INDEX(Events!#REF!,MATCH(C38,Events!C:C,0)),"")</f>
        <v/>
      </c>
      <c r="E38" s="26"/>
      <c r="F38" s="9"/>
      <c r="G38" s="9"/>
      <c r="H38" s="9"/>
      <c r="I38" s="9"/>
      <c r="J38" s="14"/>
      <c r="K38" s="144" t="s">
        <v>2</v>
      </c>
      <c r="L38" s="145"/>
      <c r="M38" s="145"/>
      <c r="N38" s="146"/>
    </row>
    <row r="39" spans="1:14" ht="13.5" customHeight="1" x14ac:dyDescent="0.2">
      <c r="A39" s="150" t="str">
        <f ca="1">IF(ISERROR(MATCH(A37,Events!$I:$I,0)),"",INDEX(Events!$A:$A,MATCH(A37,Events!$I:$I,0)))</f>
        <v/>
      </c>
      <c r="B39" s="151"/>
      <c r="C39" s="150" t="str">
        <f ca="1">IF(ISERROR(MATCH(C37,Events!$I:$I,0)),"",INDEX(Events!$A:$A,MATCH(C37,Events!$I:$I,0)))</f>
        <v/>
      </c>
      <c r="D39" s="151"/>
      <c r="E39" s="26"/>
      <c r="F39" s="9"/>
      <c r="G39" s="9"/>
      <c r="H39" s="9"/>
      <c r="I39" s="9"/>
      <c r="J39" s="14"/>
      <c r="K39" s="147" t="s">
        <v>100</v>
      </c>
      <c r="L39" s="148"/>
      <c r="M39" s="148"/>
      <c r="N39" s="149"/>
    </row>
    <row r="40" spans="1:14" ht="13.5" customHeight="1" x14ac:dyDescent="0.2">
      <c r="A40" s="150" t="str">
        <f ca="1">IF(ISERROR(MATCH(A37,Events!$J:$J,0)),"",INDEX(Events!$A:$A,MATCH(A37,Events!$J:$J,0)))</f>
        <v/>
      </c>
      <c r="B40" s="151"/>
      <c r="C40" s="150" t="str">
        <f ca="1">IF(ISERROR(MATCH(C37,Events!$J:$J,0)),"",INDEX(Events!$A:$A,MATCH(C37,Events!$J:$J,0)))</f>
        <v/>
      </c>
      <c r="D40" s="151"/>
      <c r="E40" s="26"/>
      <c r="F40" s="9"/>
      <c r="G40" s="9"/>
      <c r="H40" s="9"/>
      <c r="I40" s="9"/>
      <c r="J40" s="14"/>
      <c r="K40" s="139" t="s">
        <v>118</v>
      </c>
      <c r="L40" s="140"/>
      <c r="M40" s="140"/>
      <c r="N40" s="141"/>
    </row>
    <row r="41" spans="1:14" ht="13.5" customHeight="1" x14ac:dyDescent="0.2">
      <c r="A41" s="150" t="str">
        <f ca="1">IF(ISERROR(MATCH(A37,Events!$K:$K,0)),"",INDEX(Events!$A:$A,MATCH(A37,Events!$K:$K,0)))</f>
        <v/>
      </c>
      <c r="B41" s="151"/>
      <c r="C41" s="150" t="str">
        <f ca="1">IF(ISERROR(MATCH(C37,Events!$K:$K,0)),"",INDEX(Events!$A:$A,MATCH(C37,Events!$K:$K,0)))</f>
        <v/>
      </c>
      <c r="D41" s="151"/>
      <c r="E41" s="26"/>
      <c r="F41" s="9"/>
      <c r="G41" s="9"/>
      <c r="H41" s="9"/>
      <c r="I41" s="9"/>
      <c r="J41" s="14"/>
      <c r="K41" s="13"/>
      <c r="L41" s="9"/>
      <c r="M41" s="7"/>
      <c r="N41" s="22"/>
    </row>
    <row r="42" spans="1:14" ht="13.5" customHeight="1" x14ac:dyDescent="0.2">
      <c r="A42" s="153" t="str">
        <f>IF(ISERROR(MATCH(A37,Moon!$D:$D,0)),"",INDEX(Moon!$E:$E,MATCH(A37,Moon!$D:$D,0)))</f>
        <v/>
      </c>
      <c r="B42" s="154"/>
      <c r="C42" s="153" t="str">
        <f>IF(ISERROR(MATCH(C37,Moon!$D:$D,0)),"",INDEX(Moon!$E:$E,MATCH(C37,Moon!$D:$D,0)))</f>
        <v/>
      </c>
      <c r="D42" s="154"/>
      <c r="E42" s="99" t="str">
        <f>'1'!E42</f>
        <v>Moon phase times based on time zone UTC-7</v>
      </c>
      <c r="F42" s="100"/>
      <c r="G42" s="16"/>
      <c r="H42" s="16"/>
      <c r="I42" s="16"/>
      <c r="J42" s="18"/>
      <c r="K42" s="15"/>
      <c r="L42" s="16"/>
      <c r="M42" s="17"/>
      <c r="N42" s="19"/>
    </row>
    <row r="43" spans="1:14" x14ac:dyDescent="0.2">
      <c r="M43" s="6"/>
    </row>
    <row r="45" spans="1:14" s="3" customFormat="1" ht="11.25" x14ac:dyDescent="0.2"/>
    <row r="46" spans="1:14" s="3" customFormat="1" ht="10.5" customHeight="1" x14ac:dyDescent="0.2"/>
    <row r="47" spans="1:14" s="3" customFormat="1" ht="10.5" customHeight="1" x14ac:dyDescent="0.2"/>
    <row r="48" spans="1:14" s="3" customFormat="1" ht="10.5" customHeight="1" x14ac:dyDescent="0.2"/>
    <row r="49" s="3" customFormat="1" ht="10.5" customHeight="1" x14ac:dyDescent="0.2"/>
    <row r="50" s="3" customFormat="1" ht="10.5" customHeight="1" x14ac:dyDescent="0.2"/>
    <row r="51" s="3" customFormat="1" ht="10.5" customHeight="1" x14ac:dyDescent="0.2"/>
    <row r="52" s="3" customFormat="1" ht="10.5" customHeight="1" x14ac:dyDescent="0.2"/>
    <row r="53" s="3" customFormat="1" ht="10.5" customHeight="1" x14ac:dyDescent="0.2"/>
    <row r="54" s="3" customFormat="1" ht="11.25" x14ac:dyDescent="0.2"/>
    <row r="55" s="3" customFormat="1" ht="10.5" customHeight="1" x14ac:dyDescent="0.2"/>
    <row r="56" s="3" customFormat="1" ht="10.5" customHeight="1" x14ac:dyDescent="0.2"/>
    <row r="57" s="3" customFormat="1" ht="10.5" customHeight="1" x14ac:dyDescent="0.2"/>
    <row r="58" s="3" customFormat="1" ht="10.5" customHeight="1" x14ac:dyDescent="0.2"/>
    <row r="59" s="3" customFormat="1" ht="10.5" customHeight="1" x14ac:dyDescent="0.2"/>
    <row r="60" s="3" customFormat="1" ht="10.5" customHeight="1" x14ac:dyDescent="0.2"/>
    <row r="61" s="3" customFormat="1" ht="10.5" customHeight="1" x14ac:dyDescent="0.2"/>
    <row r="62" s="3" customFormat="1" ht="10.5" customHeight="1" x14ac:dyDescent="0.2"/>
    <row r="63" s="3" customFormat="1" ht="11.25" x14ac:dyDescent="0.2"/>
    <row r="64" s="3" customFormat="1" ht="10.5" customHeight="1" x14ac:dyDescent="0.2"/>
    <row r="65" s="3" customFormat="1" ht="10.5" customHeight="1" x14ac:dyDescent="0.2"/>
    <row r="66" s="3" customFormat="1" ht="10.5" customHeight="1" x14ac:dyDescent="0.2"/>
    <row r="67" s="3" customFormat="1" ht="10.5" customHeight="1" x14ac:dyDescent="0.2"/>
    <row r="68" s="3" customFormat="1" ht="10.5" customHeight="1" x14ac:dyDescent="0.2"/>
    <row r="69" s="3" customFormat="1" ht="10.5" customHeight="1" x14ac:dyDescent="0.2"/>
    <row r="70" s="3"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34" priority="6">
      <formula>A7=""</formula>
    </cfRule>
  </conditionalFormatting>
  <conditionalFormatting sqref="A8:N8 A14:N14 A20:N20 A26:N26 A32:N32 A38:D38">
    <cfRule type="expression" dxfId="33" priority="5">
      <formula>A7=""</formula>
    </cfRule>
  </conditionalFormatting>
  <conditionalFormatting sqref="A9:N9 A15:N15 A21:N21 A27:N27 A33:N33 A39:D39">
    <cfRule type="expression" dxfId="32" priority="4">
      <formula>A7=""</formula>
    </cfRule>
  </conditionalFormatting>
  <conditionalFormatting sqref="A10:N10 A16:N16 A22:N22 A28:N28 A34:N34 A40:D40">
    <cfRule type="expression" dxfId="31" priority="3">
      <formula>A7=""</formula>
    </cfRule>
  </conditionalFormatting>
  <conditionalFormatting sqref="A11:N11 A17:N17 A23:N23 A29:N29 A35:N35 A41:D41">
    <cfRule type="expression" dxfId="30" priority="2">
      <formula>A7=""</formula>
    </cfRule>
  </conditionalFormatting>
  <conditionalFormatting sqref="A12:N12 A18:N18 A24:N24 A30:N30 A36:N36 A42:D42">
    <cfRule type="expression" dxfId="29" priority="1">
      <formula>A7=""</formula>
    </cfRule>
  </conditionalFormatting>
  <conditionalFormatting sqref="A7 C7 E7 G7 I7 K7 M7 A13 C13 E13 G13 I13 K13 M13 A19 C19 E19 G19 I19 K19 M19 A25 C25 E25 G25 I25 K25 M25 A31 C31 E31 G31 I31 K31 M31 A37 C37">
    <cfRule type="expression" dxfId="28" priority="7">
      <formula>A7=""</formula>
    </cfRule>
  </conditionalFormatting>
  <hyperlinks>
    <hyperlink ref="K39:N39" r:id="rId1" display="http://www.vertex42.com/calendars/" xr:uid="{00000000-0004-0000-07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C7:N39 C41:N41 C40:J40 L40:N40 C42:D42 F42:N4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style="36" customWidth="1"/>
    <col min="2" max="2" width="13.7109375" style="36" customWidth="1"/>
    <col min="3" max="3" width="4.85546875" style="36" customWidth="1"/>
    <col min="4" max="4" width="13.7109375" style="36" customWidth="1"/>
    <col min="5" max="5" width="4.85546875" style="36" customWidth="1"/>
    <col min="6" max="6" width="13.7109375" style="36" customWidth="1"/>
    <col min="7" max="7" width="4.85546875" style="36" customWidth="1"/>
    <col min="8" max="8" width="13.7109375" style="36" customWidth="1"/>
    <col min="9" max="9" width="4.85546875" style="36" customWidth="1"/>
    <col min="10" max="10" width="13.7109375" style="36" customWidth="1"/>
    <col min="11" max="11" width="4.85546875" style="36" customWidth="1"/>
    <col min="12" max="12" width="13.7109375" style="36" customWidth="1"/>
    <col min="13" max="13" width="4.85546875" style="36" customWidth="1"/>
    <col min="14" max="14" width="13.7109375" style="36" customWidth="1"/>
    <col min="15" max="15" width="3.5703125" style="36" customWidth="1"/>
    <col min="16" max="16" width="25.7109375" style="36" customWidth="1"/>
    <col min="17" max="16384" width="9.140625" style="36"/>
  </cols>
  <sheetData>
    <row r="1" spans="1:14" hidden="1" x14ac:dyDescent="0.2">
      <c r="A1" s="8"/>
      <c r="B1" s="8"/>
      <c r="C1" s="8"/>
      <c r="D1" s="8"/>
      <c r="E1" s="8"/>
      <c r="F1" s="8"/>
      <c r="G1" s="8"/>
      <c r="H1" s="8"/>
      <c r="I1" s="8"/>
      <c r="J1" s="8"/>
      <c r="K1" s="8"/>
      <c r="L1" s="8"/>
      <c r="M1" s="8"/>
      <c r="N1" s="8"/>
    </row>
    <row r="2" spans="1:14" hidden="1" x14ac:dyDescent="0.2">
      <c r="A2" s="8"/>
      <c r="B2" s="8"/>
      <c r="C2" s="8"/>
      <c r="D2" s="8"/>
      <c r="E2" s="8"/>
      <c r="F2" s="8"/>
      <c r="G2" s="8"/>
      <c r="H2" s="8"/>
      <c r="I2" s="8"/>
      <c r="J2" s="8"/>
      <c r="K2" s="8"/>
      <c r="L2" s="8"/>
      <c r="M2" s="8"/>
      <c r="N2" s="8"/>
    </row>
    <row r="3" spans="1:14" hidden="1" x14ac:dyDescent="0.2">
      <c r="A3" s="8"/>
      <c r="B3" s="8"/>
      <c r="C3" s="8"/>
      <c r="D3" s="8"/>
      <c r="E3" s="8"/>
      <c r="F3" s="8"/>
      <c r="G3" s="8"/>
      <c r="H3" s="8"/>
      <c r="I3" s="8"/>
      <c r="J3" s="8"/>
      <c r="K3" s="8"/>
      <c r="L3" s="8"/>
      <c r="M3" s="8"/>
      <c r="N3" s="8"/>
    </row>
    <row r="4" spans="1:14" s="51" customFormat="1" ht="59.25" x14ac:dyDescent="0.2">
      <c r="A4" s="152" t="str">
        <f>UPPER(TEXT(B5,"mmmm yyyy"))</f>
        <v>SEPTEMBER 2022</v>
      </c>
      <c r="B4" s="152"/>
      <c r="C4" s="152"/>
      <c r="D4" s="152"/>
      <c r="E4" s="152"/>
      <c r="F4" s="152"/>
      <c r="G4" s="152"/>
      <c r="H4" s="152"/>
      <c r="I4" s="152"/>
      <c r="J4" s="152"/>
      <c r="K4" s="152"/>
      <c r="L4" s="152"/>
      <c r="M4" s="152"/>
      <c r="N4" s="152"/>
    </row>
    <row r="5" spans="1:14" s="3" customFormat="1" ht="11.25" hidden="1" x14ac:dyDescent="0.2">
      <c r="A5" s="3" t="s">
        <v>1</v>
      </c>
      <c r="B5" s="21">
        <f>DATE(YEAR('1'!B5),MONTH('1'!B5)+8,1)</f>
        <v>44805</v>
      </c>
    </row>
    <row r="6" spans="1:14" s="51" customFormat="1" ht="18" customHeight="1" x14ac:dyDescent="0.2">
      <c r="A6" s="142">
        <f>A13</f>
        <v>44808</v>
      </c>
      <c r="B6" s="143"/>
      <c r="C6" s="142">
        <f>C13</f>
        <v>44809</v>
      </c>
      <c r="D6" s="143"/>
      <c r="E6" s="142">
        <f>E13</f>
        <v>44810</v>
      </c>
      <c r="F6" s="143"/>
      <c r="G6" s="142">
        <f>G13</f>
        <v>44811</v>
      </c>
      <c r="H6" s="143"/>
      <c r="I6" s="142">
        <f>I13</f>
        <v>44812</v>
      </c>
      <c r="J6" s="143"/>
      <c r="K6" s="142">
        <f>K13</f>
        <v>44813</v>
      </c>
      <c r="L6" s="143"/>
      <c r="M6" s="142">
        <f>M13</f>
        <v>44814</v>
      </c>
      <c r="N6" s="143"/>
    </row>
    <row r="7" spans="1:14" s="51" customFormat="1" ht="15.75" customHeight="1" x14ac:dyDescent="0.2">
      <c r="A7" s="20" t="str">
        <f>IF(WEEKDAY($B$5,1)=startday,$B$5,"")</f>
        <v/>
      </c>
      <c r="B7" s="101" t="str">
        <f>IF(ISERROR(MATCH(A7,Events!$G:$G,0)),"",INDEX(Events!$A:$A,MATCH(A7,Events!$G:$G,0)))</f>
        <v/>
      </c>
      <c r="C7" s="20" t="str">
        <f>IF(A7="",IF(WEEKDAY($B$5,1)=MOD(startday,7)+1,$B$5,""),A7+1)</f>
        <v/>
      </c>
      <c r="D7" s="101" t="str">
        <f>IF(ISERROR(MATCH(C7,Events!$G:$G,0)),"",INDEX(Events!$A:$A,MATCH(C7,Events!$G:$G,0)))</f>
        <v/>
      </c>
      <c r="E7" s="20" t="str">
        <f>IF(C7="",IF(WEEKDAY($B$5,1)=MOD(startday+1,7)+1,$B$5,""),C7+1)</f>
        <v/>
      </c>
      <c r="F7" s="101" t="str">
        <f>IF(ISERROR(MATCH(E7,Events!$G:$G,0)),"",INDEX(Events!$A:$A,MATCH(E7,Events!$G:$G,0)))</f>
        <v/>
      </c>
      <c r="G7" s="20" t="str">
        <f>IF(E7="",IF(WEEKDAY($B$5,1)=MOD(startday+2,7)+1,$B$5,""),E7+1)</f>
        <v/>
      </c>
      <c r="H7" s="101" t="str">
        <f>IF(ISERROR(MATCH(G7,Events!$G:$G,0)),"",INDEX(Events!$A:$A,MATCH(G7,Events!$G:$G,0)))</f>
        <v/>
      </c>
      <c r="I7" s="20">
        <f>IF(G7="",IF(WEEKDAY($B$5,1)=MOD(startday+3,7)+1,$B$5,""),G7+1)</f>
        <v>44805</v>
      </c>
      <c r="J7" s="101" t="str">
        <f>IF(ISERROR(MATCH(I7,Events!$G:$G,0)),"",INDEX(Events!$A:$A,MATCH(I7,Events!$G:$G,0)))</f>
        <v/>
      </c>
      <c r="K7" s="20">
        <f>IF(I7="",IF(WEEKDAY($B$5,1)=MOD(startday+4,7)+1,$B$5,""),I7+1)</f>
        <v>44806</v>
      </c>
      <c r="L7" s="101" t="str">
        <f>IF(ISERROR(MATCH(K7,Events!$G:$G,0)),"",INDEX(Events!$A:$A,MATCH(K7,Events!$G:$G,0)))</f>
        <v/>
      </c>
      <c r="M7" s="20">
        <f>IF(K7="",IF(WEEKDAY($B$5,1)=MOD(startday+5,7)+1,$B$5,""),K7+1)</f>
        <v>44807</v>
      </c>
      <c r="N7" s="101" t="str">
        <f>IF(ISERROR(MATCH(M7,Events!$G:$G,0)),"",INDEX(Events!$A:$A,MATCH(M7,Events!$G:$G,0)))</f>
        <v/>
      </c>
    </row>
    <row r="8" spans="1:14" s="51" customFormat="1" ht="13.5" customHeight="1" x14ac:dyDescent="0.2">
      <c r="A8" s="150" t="str">
        <f ca="1">IF(ISERROR(MATCH(A7,Events!$H:$H,0)),"",INDEX(Events!$A:$A,MATCH(A7,Events!$H:$H,0)))</f>
        <v/>
      </c>
      <c r="B8" s="151" t="str">
        <f ca="1">IFERROR(INDEX(Events!#REF!,MATCH(A8,Events!A:A,0)),"")</f>
        <v/>
      </c>
      <c r="C8" s="150" t="str">
        <f ca="1">IF(ISERROR(MATCH(C7,Events!$H:$H,0)),"",INDEX(Events!$A:$A,MATCH(C7,Events!$H:$H,0)))</f>
        <v/>
      </c>
      <c r="D8" s="151" t="str">
        <f ca="1">IFERROR(INDEX(Events!#REF!,MATCH(C8,Events!C:C,0)),"")</f>
        <v/>
      </c>
      <c r="E8" s="150" t="str">
        <f ca="1">IF(ISERROR(MATCH(E7,Events!$H:$H,0)),"",INDEX(Events!$A:$A,MATCH(E7,Events!$H:$H,0)))</f>
        <v/>
      </c>
      <c r="F8" s="151" t="str">
        <f ca="1">IFERROR(INDEX(Events!#REF!,MATCH(E8,Events!E:E,0)),"")</f>
        <v/>
      </c>
      <c r="G8" s="150" t="str">
        <f ca="1">IF(ISERROR(MATCH(G7,Events!$H:$H,0)),"",INDEX(Events!$A:$A,MATCH(G7,Events!$H:$H,0)))</f>
        <v/>
      </c>
      <c r="H8" s="151" t="str">
        <f ca="1">IFERROR(INDEX(Events!#REF!,MATCH(G8,Events!G:G,0)),"")</f>
        <v/>
      </c>
      <c r="I8" s="150" t="str">
        <f ca="1">IF(ISERROR(MATCH(I7,Events!$H:$H,0)),"",INDEX(Events!$A:$A,MATCH(I7,Events!$H:$H,0)))</f>
        <v/>
      </c>
      <c r="J8" s="151" t="str">
        <f ca="1">IFERROR(INDEX(Events!#REF!,MATCH(I8,Events!I:I,0)),"")</f>
        <v/>
      </c>
      <c r="K8" s="150" t="str">
        <f ca="1">IF(ISERROR(MATCH(K7,Events!$H:$H,0)),"",INDEX(Events!$A:$A,MATCH(K7,Events!$H:$H,0)))</f>
        <v/>
      </c>
      <c r="L8" s="151" t="str">
        <f ca="1">IFERROR(INDEX(Events!#REF!,MATCH(K8,Events!K:K,0)),"")</f>
        <v/>
      </c>
      <c r="M8" s="150" t="str">
        <f ca="1">IF(ISERROR(MATCH(M7,Events!$H:$H,0)),"",INDEX(Events!$A:$A,MATCH(M7,Events!$H:$H,0)))</f>
        <v/>
      </c>
      <c r="N8" s="151" t="str">
        <f ca="1">IFERROR(INDEX(Events!#REF!,MATCH(M8,Events!M:M,0)),"")</f>
        <v/>
      </c>
    </row>
    <row r="9" spans="1:14" s="51" customFormat="1" ht="13.5" customHeight="1" x14ac:dyDescent="0.2">
      <c r="A9" s="150" t="str">
        <f ca="1">IF(ISERROR(MATCH(A7,Events!$I:$I,0)),"",INDEX(Events!$A:$A,MATCH(A7,Events!$I:$I,0)))</f>
        <v/>
      </c>
      <c r="B9" s="151"/>
      <c r="C9" s="150" t="str">
        <f ca="1">IF(ISERROR(MATCH(C7,Events!$I:$I,0)),"",INDEX(Events!$A:$A,MATCH(C7,Events!$I:$I,0)))</f>
        <v/>
      </c>
      <c r="D9" s="151"/>
      <c r="E9" s="150" t="str">
        <f ca="1">IF(ISERROR(MATCH(E7,Events!$I:$I,0)),"",INDEX(Events!$A:$A,MATCH(E7,Events!$I:$I,0)))</f>
        <v/>
      </c>
      <c r="F9" s="151"/>
      <c r="G9" s="150" t="str">
        <f ca="1">IF(ISERROR(MATCH(G7,Events!$I:$I,0)),"",INDEX(Events!$A:$A,MATCH(G7,Events!$I:$I,0)))</f>
        <v/>
      </c>
      <c r="H9" s="151"/>
      <c r="I9" s="150" t="str">
        <f ca="1">IF(ISERROR(MATCH(I7,Events!$I:$I,0)),"",INDEX(Events!$A:$A,MATCH(I7,Events!$I:$I,0)))</f>
        <v/>
      </c>
      <c r="J9" s="151"/>
      <c r="K9" s="150" t="str">
        <f ca="1">IF(ISERROR(MATCH(K7,Events!$I:$I,0)),"",INDEX(Events!$A:$A,MATCH(K7,Events!$I:$I,0)))</f>
        <v/>
      </c>
      <c r="L9" s="151"/>
      <c r="M9" s="150" t="str">
        <f ca="1">IF(ISERROR(MATCH(M7,Events!$I:$I,0)),"",INDEX(Events!$A:$A,MATCH(M7,Events!$I:$I,0)))</f>
        <v/>
      </c>
      <c r="N9" s="151"/>
    </row>
    <row r="10" spans="1:14" s="51" customFormat="1" ht="13.5" customHeight="1" x14ac:dyDescent="0.2">
      <c r="A10" s="150" t="str">
        <f ca="1">IF(ISERROR(MATCH(A7,Events!$J:$J,0)),"",INDEX(Events!$A:$A,MATCH(A7,Events!$J:$J,0)))</f>
        <v/>
      </c>
      <c r="B10" s="151"/>
      <c r="C10" s="150" t="str">
        <f ca="1">IF(ISERROR(MATCH(C7,Events!$J:$J,0)),"",INDEX(Events!$A:$A,MATCH(C7,Events!$J:$J,0)))</f>
        <v/>
      </c>
      <c r="D10" s="151"/>
      <c r="E10" s="150" t="str">
        <f ca="1">IF(ISERROR(MATCH(E7,Events!$J:$J,0)),"",INDEX(Events!$A:$A,MATCH(E7,Events!$J:$J,0)))</f>
        <v/>
      </c>
      <c r="F10" s="151"/>
      <c r="G10" s="150" t="str">
        <f ca="1">IF(ISERROR(MATCH(G7,Events!$J:$J,0)),"",INDEX(Events!$A:$A,MATCH(G7,Events!$J:$J,0)))</f>
        <v/>
      </c>
      <c r="H10" s="151"/>
      <c r="I10" s="150" t="str">
        <f ca="1">IF(ISERROR(MATCH(I7,Events!$J:$J,0)),"",INDEX(Events!$A:$A,MATCH(I7,Events!$J:$J,0)))</f>
        <v/>
      </c>
      <c r="J10" s="151"/>
      <c r="K10" s="150" t="str">
        <f ca="1">IF(ISERROR(MATCH(K7,Events!$J:$J,0)),"",INDEX(Events!$A:$A,MATCH(K7,Events!$J:$J,0)))</f>
        <v/>
      </c>
      <c r="L10" s="151"/>
      <c r="M10" s="150" t="str">
        <f ca="1">IF(ISERROR(MATCH(M7,Events!$J:$J,0)),"",INDEX(Events!$A:$A,MATCH(M7,Events!$J:$J,0)))</f>
        <v/>
      </c>
      <c r="N10" s="151"/>
    </row>
    <row r="11" spans="1:14" s="51" customFormat="1" ht="13.5" customHeight="1" x14ac:dyDescent="0.2">
      <c r="A11" s="150" t="str">
        <f ca="1">IF(ISERROR(MATCH(A7,Events!$K:$K,0)),"",INDEX(Events!$A:$A,MATCH(A7,Events!$K:$K,0)))</f>
        <v/>
      </c>
      <c r="B11" s="151"/>
      <c r="C11" s="150" t="str">
        <f ca="1">IF(ISERROR(MATCH(C7,Events!$K:$K,0)),"",INDEX(Events!$A:$A,MATCH(C7,Events!$K:$K,0)))</f>
        <v/>
      </c>
      <c r="D11" s="151"/>
      <c r="E11" s="150" t="str">
        <f ca="1">IF(ISERROR(MATCH(E7,Events!$K:$K,0)),"",INDEX(Events!$A:$A,MATCH(E7,Events!$K:$K,0)))</f>
        <v/>
      </c>
      <c r="F11" s="151"/>
      <c r="G11" s="150" t="str">
        <f ca="1">IF(ISERROR(MATCH(G7,Events!$K:$K,0)),"",INDEX(Events!$A:$A,MATCH(G7,Events!$K:$K,0)))</f>
        <v/>
      </c>
      <c r="H11" s="151"/>
      <c r="I11" s="150" t="str">
        <f ca="1">IF(ISERROR(MATCH(I7,Events!$K:$K,0)),"",INDEX(Events!$A:$A,MATCH(I7,Events!$K:$K,0)))</f>
        <v/>
      </c>
      <c r="J11" s="151"/>
      <c r="K11" s="150" t="str">
        <f ca="1">IF(ISERROR(MATCH(K7,Events!$K:$K,0)),"",INDEX(Events!$A:$A,MATCH(K7,Events!$K:$K,0)))</f>
        <v/>
      </c>
      <c r="L11" s="151"/>
      <c r="M11" s="150" t="str">
        <f ca="1">IF(ISERROR(MATCH(M7,Events!$K:$K,0)),"",INDEX(Events!$A:$A,MATCH(M7,Events!$K:$K,0)))</f>
        <v/>
      </c>
      <c r="N11" s="151"/>
    </row>
    <row r="12" spans="1:14" s="5" customFormat="1" ht="13.5" customHeight="1" x14ac:dyDescent="0.2">
      <c r="A12" s="153" t="str">
        <f>IF(ISERROR(MATCH(A7,Moon!$D:$D,0)),"",INDEX(Moon!$E:$E,MATCH(A7,Moon!$D:$D,0)))</f>
        <v/>
      </c>
      <c r="B12" s="154"/>
      <c r="C12" s="153" t="str">
        <f>IF(ISERROR(MATCH(C7,Moon!$D:$D,0)),"",INDEX(Moon!$E:$E,MATCH(C7,Moon!$D:$D,0)))</f>
        <v/>
      </c>
      <c r="D12" s="154"/>
      <c r="E12" s="153" t="str">
        <f>IF(ISERROR(MATCH(E7,Moon!$D:$D,0)),"",INDEX(Moon!$E:$E,MATCH(E7,Moon!$D:$D,0)))</f>
        <v/>
      </c>
      <c r="F12" s="154"/>
      <c r="G12" s="153" t="str">
        <f>IF(ISERROR(MATCH(G7,Moon!$D:$D,0)),"",INDEX(Moon!$E:$E,MATCH(G7,Moon!$D:$D,0)))</f>
        <v/>
      </c>
      <c r="H12" s="154"/>
      <c r="I12" s="153" t="str">
        <f>IF(ISERROR(MATCH(I7,Moon!$D:$D,0)),"",INDEX(Moon!$E:$E,MATCH(I7,Moon!$D:$D,0)))</f>
        <v/>
      </c>
      <c r="J12" s="154"/>
      <c r="K12" s="153" t="str">
        <f>IF(ISERROR(MATCH(K7,Moon!$D:$D,0)),"",INDEX(Moon!$E:$E,MATCH(K7,Moon!$D:$D,0)))</f>
        <v/>
      </c>
      <c r="L12" s="154"/>
      <c r="M12" s="153" t="str">
        <f>IF(ISERROR(MATCH(M7,Moon!$D:$D,0)),"",INDEX(Moon!$E:$E,MATCH(M7,Moon!$D:$D,0)))</f>
        <v>🌓 11:08am</v>
      </c>
      <c r="N12" s="154"/>
    </row>
    <row r="13" spans="1:14" s="51" customFormat="1" ht="15.75" customHeight="1" x14ac:dyDescent="0.2">
      <c r="A13" s="20">
        <f>IF(M7="","",IF(MONTH(M7+1)&lt;&gt;MONTH(M7),"",M7+1))</f>
        <v>44808</v>
      </c>
      <c r="B13" s="101" t="str">
        <f>IF(ISERROR(MATCH(A13,Events!$G:$G,0)),"",INDEX(Events!$A:$A,MATCH(A13,Events!$G:$G,0)))</f>
        <v/>
      </c>
      <c r="C13" s="20">
        <f>IF(A13="","",IF(MONTH(A13+1)&lt;&gt;MONTH(A13),"",A13+1))</f>
        <v>44809</v>
      </c>
      <c r="D13" s="101" t="str">
        <f>IF(ISERROR(MATCH(C13,Events!$G:$G,0)),"",INDEX(Events!$A:$A,MATCH(C13,Events!$G:$G,0)))</f>
        <v>Labor Day</v>
      </c>
      <c r="E13" s="20">
        <f>IF(C13="","",IF(MONTH(C13+1)&lt;&gt;MONTH(C13),"",C13+1))</f>
        <v>44810</v>
      </c>
      <c r="F13" s="101" t="str">
        <f>IF(ISERROR(MATCH(E13,Events!$G:$G,0)),"",INDEX(Events!$A:$A,MATCH(E13,Events!$G:$G,0)))</f>
        <v/>
      </c>
      <c r="G13" s="20">
        <f>IF(E13="","",IF(MONTH(E13+1)&lt;&gt;MONTH(E13),"",E13+1))</f>
        <v>44811</v>
      </c>
      <c r="H13" s="101" t="str">
        <f>IF(ISERROR(MATCH(G13,Events!$G:$G,0)),"",INDEX(Events!$A:$A,MATCH(G13,Events!$G:$G,0)))</f>
        <v/>
      </c>
      <c r="I13" s="20">
        <f>IF(G13="","",IF(MONTH(G13+1)&lt;&gt;MONTH(G13),"",G13+1))</f>
        <v>44812</v>
      </c>
      <c r="J13" s="101" t="str">
        <f>IF(ISERROR(MATCH(I13,Events!$G:$G,0)),"",INDEX(Events!$A:$A,MATCH(I13,Events!$G:$G,0)))</f>
        <v/>
      </c>
      <c r="K13" s="20">
        <f>IF(I13="","",IF(MONTH(I13+1)&lt;&gt;MONTH(I13),"",I13+1))</f>
        <v>44813</v>
      </c>
      <c r="L13" s="101" t="str">
        <f>IF(ISERROR(MATCH(K13,Events!$G:$G,0)),"",INDEX(Events!$A:$A,MATCH(K13,Events!$G:$G,0)))</f>
        <v/>
      </c>
      <c r="M13" s="20">
        <f>IF(K13="","",IF(MONTH(K13+1)&lt;&gt;MONTH(K13),"",K13+1))</f>
        <v>44814</v>
      </c>
      <c r="N13" s="101" t="str">
        <f>IF(ISERROR(MATCH(M13,Events!$G:$G,0)),"",INDEX(Events!$A:$A,MATCH(M13,Events!$G:$G,0)))</f>
        <v/>
      </c>
    </row>
    <row r="14" spans="1:14" s="51" customFormat="1" ht="13.5" customHeight="1" x14ac:dyDescent="0.2">
      <c r="A14" s="150" t="str">
        <f ca="1">IF(ISERROR(MATCH(A13,Events!$H:$H,0)),"",INDEX(Events!$A:$A,MATCH(A13,Events!$H:$H,0)))</f>
        <v/>
      </c>
      <c r="B14" s="151" t="str">
        <f ca="1">IFERROR(INDEX(Events!#REF!,MATCH(A14,Events!A:A,0)),"")</f>
        <v/>
      </c>
      <c r="C14" s="150" t="str">
        <f ca="1">IF(ISERROR(MATCH(C13,Events!$H:$H,0)),"",INDEX(Events!$A:$A,MATCH(C13,Events!$H:$H,0)))</f>
        <v/>
      </c>
      <c r="D14" s="151" t="str">
        <f ca="1">IFERROR(INDEX(Events!#REF!,MATCH(C14,Events!C:C,0)),"")</f>
        <v/>
      </c>
      <c r="E14" s="150" t="str">
        <f ca="1">IF(ISERROR(MATCH(E13,Events!$H:$H,0)),"",INDEX(Events!$A:$A,MATCH(E13,Events!$H:$H,0)))</f>
        <v/>
      </c>
      <c r="F14" s="151" t="str">
        <f ca="1">IFERROR(INDEX(Events!#REF!,MATCH(E14,Events!E:E,0)),"")</f>
        <v/>
      </c>
      <c r="G14" s="150" t="str">
        <f ca="1">IF(ISERROR(MATCH(G13,Events!$H:$H,0)),"",INDEX(Events!$A:$A,MATCH(G13,Events!$H:$H,0)))</f>
        <v/>
      </c>
      <c r="H14" s="151" t="str">
        <f ca="1">IFERROR(INDEX(Events!#REF!,MATCH(G14,Events!G:G,0)),"")</f>
        <v/>
      </c>
      <c r="I14" s="150" t="str">
        <f ca="1">IF(ISERROR(MATCH(I13,Events!$H:$H,0)),"",INDEX(Events!$A:$A,MATCH(I13,Events!$H:$H,0)))</f>
        <v/>
      </c>
      <c r="J14" s="151" t="str">
        <f ca="1">IFERROR(INDEX(Events!#REF!,MATCH(I14,Events!I:I,0)),"")</f>
        <v/>
      </c>
      <c r="K14" s="150" t="str">
        <f ca="1">IF(ISERROR(MATCH(K13,Events!$H:$H,0)),"",INDEX(Events!$A:$A,MATCH(K13,Events!$H:$H,0)))</f>
        <v/>
      </c>
      <c r="L14" s="151" t="str">
        <f ca="1">IFERROR(INDEX(Events!#REF!,MATCH(K14,Events!K:K,0)),"")</f>
        <v/>
      </c>
      <c r="M14" s="150" t="str">
        <f ca="1">IF(ISERROR(MATCH(M13,Events!$H:$H,0)),"",INDEX(Events!$A:$A,MATCH(M13,Events!$H:$H,0)))</f>
        <v/>
      </c>
      <c r="N14" s="151" t="str">
        <f ca="1">IFERROR(INDEX(Events!#REF!,MATCH(M14,Events!M:M,0)),"")</f>
        <v/>
      </c>
    </row>
    <row r="15" spans="1:14" s="51" customFormat="1" ht="13.5" customHeight="1" x14ac:dyDescent="0.2">
      <c r="A15" s="150" t="str">
        <f ca="1">IF(ISERROR(MATCH(A13,Events!$I:$I,0)),"",INDEX(Events!$A:$A,MATCH(A13,Events!$I:$I,0)))</f>
        <v/>
      </c>
      <c r="B15" s="151"/>
      <c r="C15" s="150" t="str">
        <f ca="1">IF(ISERROR(MATCH(C13,Events!$I:$I,0)),"",INDEX(Events!$A:$A,MATCH(C13,Events!$I:$I,0)))</f>
        <v/>
      </c>
      <c r="D15" s="151"/>
      <c r="E15" s="150" t="str">
        <f ca="1">IF(ISERROR(MATCH(E13,Events!$I:$I,0)),"",INDEX(Events!$A:$A,MATCH(E13,Events!$I:$I,0)))</f>
        <v/>
      </c>
      <c r="F15" s="151"/>
      <c r="G15" s="150" t="str">
        <f ca="1">IF(ISERROR(MATCH(G13,Events!$I:$I,0)),"",INDEX(Events!$A:$A,MATCH(G13,Events!$I:$I,0)))</f>
        <v/>
      </c>
      <c r="H15" s="151"/>
      <c r="I15" s="150" t="str">
        <f ca="1">IF(ISERROR(MATCH(I13,Events!$I:$I,0)),"",INDEX(Events!$A:$A,MATCH(I13,Events!$I:$I,0)))</f>
        <v/>
      </c>
      <c r="J15" s="151"/>
      <c r="K15" s="150" t="str">
        <f ca="1">IF(ISERROR(MATCH(K13,Events!$I:$I,0)),"",INDEX(Events!$A:$A,MATCH(K13,Events!$I:$I,0)))</f>
        <v/>
      </c>
      <c r="L15" s="151"/>
      <c r="M15" s="150" t="str">
        <f ca="1">IF(ISERROR(MATCH(M13,Events!$I:$I,0)),"",INDEX(Events!$A:$A,MATCH(M13,Events!$I:$I,0)))</f>
        <v/>
      </c>
      <c r="N15" s="151"/>
    </row>
    <row r="16" spans="1:14" s="51" customFormat="1" ht="13.5" customHeight="1" x14ac:dyDescent="0.2">
      <c r="A16" s="150" t="str">
        <f ca="1">IF(ISERROR(MATCH(A13,Events!$J:$J,0)),"",INDEX(Events!$A:$A,MATCH(A13,Events!$J:$J,0)))</f>
        <v/>
      </c>
      <c r="B16" s="151"/>
      <c r="C16" s="150" t="str">
        <f ca="1">IF(ISERROR(MATCH(C13,Events!$J:$J,0)),"",INDEX(Events!$A:$A,MATCH(C13,Events!$J:$J,0)))</f>
        <v/>
      </c>
      <c r="D16" s="151"/>
      <c r="E16" s="150" t="str">
        <f ca="1">IF(ISERROR(MATCH(E13,Events!$J:$J,0)),"",INDEX(Events!$A:$A,MATCH(E13,Events!$J:$J,0)))</f>
        <v/>
      </c>
      <c r="F16" s="151"/>
      <c r="G16" s="150" t="str">
        <f ca="1">IF(ISERROR(MATCH(G13,Events!$J:$J,0)),"",INDEX(Events!$A:$A,MATCH(G13,Events!$J:$J,0)))</f>
        <v/>
      </c>
      <c r="H16" s="151"/>
      <c r="I16" s="150" t="str">
        <f ca="1">IF(ISERROR(MATCH(I13,Events!$J:$J,0)),"",INDEX(Events!$A:$A,MATCH(I13,Events!$J:$J,0)))</f>
        <v/>
      </c>
      <c r="J16" s="151"/>
      <c r="K16" s="150" t="str">
        <f ca="1">IF(ISERROR(MATCH(K13,Events!$J:$J,0)),"",INDEX(Events!$A:$A,MATCH(K13,Events!$J:$J,0)))</f>
        <v/>
      </c>
      <c r="L16" s="151"/>
      <c r="M16" s="150" t="str">
        <f ca="1">IF(ISERROR(MATCH(M13,Events!$J:$J,0)),"",INDEX(Events!$A:$A,MATCH(M13,Events!$J:$J,0)))</f>
        <v/>
      </c>
      <c r="N16" s="151"/>
    </row>
    <row r="17" spans="1:14" s="51" customFormat="1" ht="13.5" customHeight="1" x14ac:dyDescent="0.2">
      <c r="A17" s="150" t="str">
        <f ca="1">IF(ISERROR(MATCH(A13,Events!$K:$K,0)),"",INDEX(Events!$A:$A,MATCH(A13,Events!$K:$K,0)))</f>
        <v/>
      </c>
      <c r="B17" s="151"/>
      <c r="C17" s="150" t="str">
        <f ca="1">IF(ISERROR(MATCH(C13,Events!$K:$K,0)),"",INDEX(Events!$A:$A,MATCH(C13,Events!$K:$K,0)))</f>
        <v/>
      </c>
      <c r="D17" s="151"/>
      <c r="E17" s="150" t="str">
        <f ca="1">IF(ISERROR(MATCH(E13,Events!$K:$K,0)),"",INDEX(Events!$A:$A,MATCH(E13,Events!$K:$K,0)))</f>
        <v/>
      </c>
      <c r="F17" s="151"/>
      <c r="G17" s="150" t="str">
        <f ca="1">IF(ISERROR(MATCH(G13,Events!$K:$K,0)),"",INDEX(Events!$A:$A,MATCH(G13,Events!$K:$K,0)))</f>
        <v/>
      </c>
      <c r="H17" s="151"/>
      <c r="I17" s="150" t="str">
        <f ca="1">IF(ISERROR(MATCH(I13,Events!$K:$K,0)),"",INDEX(Events!$A:$A,MATCH(I13,Events!$K:$K,0)))</f>
        <v/>
      </c>
      <c r="J17" s="151"/>
      <c r="K17" s="150" t="str">
        <f ca="1">IF(ISERROR(MATCH(K13,Events!$K:$K,0)),"",INDEX(Events!$A:$A,MATCH(K13,Events!$K:$K,0)))</f>
        <v/>
      </c>
      <c r="L17" s="151"/>
      <c r="M17" s="150" t="str">
        <f ca="1">IF(ISERROR(MATCH(M13,Events!$K:$K,0)),"",INDEX(Events!$A:$A,MATCH(M13,Events!$K:$K,0)))</f>
        <v/>
      </c>
      <c r="N17" s="151"/>
    </row>
    <row r="18" spans="1:14" s="5" customFormat="1" ht="13.5" customHeight="1" x14ac:dyDescent="0.2">
      <c r="A18" s="153" t="str">
        <f>IF(ISERROR(MATCH(A13,Moon!$D:$D,0)),"",INDEX(Moon!$E:$E,MATCH(A13,Moon!$D:$D,0)))</f>
        <v/>
      </c>
      <c r="B18" s="154"/>
      <c r="C18" s="153" t="str">
        <f>IF(ISERROR(MATCH(C13,Moon!$D:$D,0)),"",INDEX(Moon!$E:$E,MATCH(C13,Moon!$D:$D,0)))</f>
        <v/>
      </c>
      <c r="D18" s="154"/>
      <c r="E18" s="153" t="str">
        <f>IF(ISERROR(MATCH(E13,Moon!$D:$D,0)),"",INDEX(Moon!$E:$E,MATCH(E13,Moon!$D:$D,0)))</f>
        <v/>
      </c>
      <c r="F18" s="154"/>
      <c r="G18" s="153" t="str">
        <f>IF(ISERROR(MATCH(G13,Moon!$D:$D,0)),"",INDEX(Moon!$E:$E,MATCH(G13,Moon!$D:$D,0)))</f>
        <v/>
      </c>
      <c r="H18" s="154"/>
      <c r="I18" s="153" t="str">
        <f>IF(ISERROR(MATCH(I13,Moon!$D:$D,0)),"",INDEX(Moon!$E:$E,MATCH(I13,Moon!$D:$D,0)))</f>
        <v/>
      </c>
      <c r="J18" s="154"/>
      <c r="K18" s="153" t="str">
        <f>IF(ISERROR(MATCH(K13,Moon!$D:$D,0)),"",INDEX(Moon!$E:$E,MATCH(K13,Moon!$D:$D,0)))</f>
        <v/>
      </c>
      <c r="L18" s="154"/>
      <c r="M18" s="153" t="str">
        <f>IF(ISERROR(MATCH(M13,Moon!$D:$D,0)),"",INDEX(Moon!$E:$E,MATCH(M13,Moon!$D:$D,0)))</f>
        <v>Full 🌕 2:59am</v>
      </c>
      <c r="N18" s="154"/>
    </row>
    <row r="19" spans="1:14" s="51" customFormat="1" ht="15.75" customHeight="1" x14ac:dyDescent="0.2">
      <c r="A19" s="20">
        <f>IF(M13="","",IF(MONTH(M13+1)&lt;&gt;MONTH(M13),"",M13+1))</f>
        <v>44815</v>
      </c>
      <c r="B19" s="101" t="str">
        <f>IF(ISERROR(MATCH(A19,Events!$G:$G,0)),"",INDEX(Events!$A:$A,MATCH(A19,Events!$G:$G,0)))</f>
        <v>Grandparents Day</v>
      </c>
      <c r="C19" s="20">
        <f>IF(A19="","",IF(MONTH(A19+1)&lt;&gt;MONTH(A19),"",A19+1))</f>
        <v>44816</v>
      </c>
      <c r="D19" s="101" t="str">
        <f>IF(ISERROR(MATCH(C19,Events!$G:$G,0)),"",INDEX(Events!$A:$A,MATCH(C19,Events!$G:$G,0)))</f>
        <v/>
      </c>
      <c r="E19" s="20">
        <f>IF(C19="","",IF(MONTH(C19+1)&lt;&gt;MONTH(C19),"",C19+1))</f>
        <v>44817</v>
      </c>
      <c r="F19" s="101" t="str">
        <f>IF(ISERROR(MATCH(E19,Events!$G:$G,0)),"",INDEX(Events!$A:$A,MATCH(E19,Events!$G:$G,0)))</f>
        <v/>
      </c>
      <c r="G19" s="20">
        <f>IF(E19="","",IF(MONTH(E19+1)&lt;&gt;MONTH(E19),"",E19+1))</f>
        <v>44818</v>
      </c>
      <c r="H19" s="101" t="str">
        <f>IF(ISERROR(MATCH(G19,Events!$G:$G,0)),"",INDEX(Events!$A:$A,MATCH(G19,Events!$G:$G,0)))</f>
        <v/>
      </c>
      <c r="I19" s="20">
        <f>IF(G19="","",IF(MONTH(G19+1)&lt;&gt;MONTH(G19),"",G19+1))</f>
        <v>44819</v>
      </c>
      <c r="J19" s="101" t="str">
        <f>IF(ISERROR(MATCH(I19,Events!$G:$G,0)),"",INDEX(Events!$A:$A,MATCH(I19,Events!$G:$G,0)))</f>
        <v/>
      </c>
      <c r="K19" s="20">
        <f>IF(I19="","",IF(MONTH(I19+1)&lt;&gt;MONTH(I19),"",I19+1))</f>
        <v>44820</v>
      </c>
      <c r="L19" s="101" t="str">
        <f>IF(ISERROR(MATCH(K19,Events!$G:$G,0)),"",INDEX(Events!$A:$A,MATCH(K19,Events!$G:$G,0)))</f>
        <v/>
      </c>
      <c r="M19" s="20">
        <f>IF(K19="","",IF(MONTH(K19+1)&lt;&gt;MONTH(K19),"",K19+1))</f>
        <v>44821</v>
      </c>
      <c r="N19" s="101" t="str">
        <f>IF(ISERROR(MATCH(M19,Events!$G:$G,0)),"",INDEX(Events!$A:$A,MATCH(M19,Events!$G:$G,0)))</f>
        <v>Constitution Day</v>
      </c>
    </row>
    <row r="20" spans="1:14" s="51" customFormat="1" ht="13.5" customHeight="1" x14ac:dyDescent="0.2">
      <c r="A20" s="150" t="str">
        <f ca="1">IF(ISERROR(MATCH(A19,Events!$H:$H,0)),"",INDEX(Events!$A:$A,MATCH(A19,Events!$H:$H,0)))</f>
        <v>Patriot Day</v>
      </c>
      <c r="B20" s="151" t="str">
        <f ca="1">IFERROR(INDEX(Events!#REF!,MATCH(A20,Events!A:A,0)),"")</f>
        <v/>
      </c>
      <c r="C20" s="150" t="str">
        <f ca="1">IF(ISERROR(MATCH(C19,Events!$H:$H,0)),"",INDEX(Events!$A:$A,MATCH(C19,Events!$H:$H,0)))</f>
        <v/>
      </c>
      <c r="D20" s="151" t="str">
        <f ca="1">IFERROR(INDEX(Events!#REF!,MATCH(C20,Events!C:C,0)),"")</f>
        <v/>
      </c>
      <c r="E20" s="150" t="str">
        <f ca="1">IF(ISERROR(MATCH(E19,Events!$H:$H,0)),"",INDEX(Events!$A:$A,MATCH(E19,Events!$H:$H,0)))</f>
        <v/>
      </c>
      <c r="F20" s="151" t="str">
        <f ca="1">IFERROR(INDEX(Events!#REF!,MATCH(E20,Events!E:E,0)),"")</f>
        <v/>
      </c>
      <c r="G20" s="150" t="str">
        <f ca="1">IF(ISERROR(MATCH(G19,Events!$H:$H,0)),"",INDEX(Events!$A:$A,MATCH(G19,Events!$H:$H,0)))</f>
        <v/>
      </c>
      <c r="H20" s="151" t="str">
        <f ca="1">IFERROR(INDEX(Events!#REF!,MATCH(G20,Events!G:G,0)),"")</f>
        <v/>
      </c>
      <c r="I20" s="150" t="str">
        <f ca="1">IF(ISERROR(MATCH(I19,Events!$H:$H,0)),"",INDEX(Events!$A:$A,MATCH(I19,Events!$H:$H,0)))</f>
        <v/>
      </c>
      <c r="J20" s="151" t="str">
        <f ca="1">IFERROR(INDEX(Events!#REF!,MATCH(I20,Events!I:I,0)),"")</f>
        <v/>
      </c>
      <c r="K20" s="150" t="str">
        <f ca="1">IF(ISERROR(MATCH(K19,Events!$H:$H,0)),"",INDEX(Events!$A:$A,MATCH(K19,Events!$H:$H,0)))</f>
        <v/>
      </c>
      <c r="L20" s="151" t="str">
        <f ca="1">IFERROR(INDEX(Events!#REF!,MATCH(K20,Events!K:K,0)),"")</f>
        <v/>
      </c>
      <c r="M20" s="150" t="str">
        <f ca="1">IF(ISERROR(MATCH(M19,Events!$H:$H,0)),"",INDEX(Events!$A:$A,MATCH(M19,Events!$H:$H,0)))</f>
        <v/>
      </c>
      <c r="N20" s="151" t="str">
        <f ca="1">IFERROR(INDEX(Events!#REF!,MATCH(M20,Events!M:M,0)),"")</f>
        <v/>
      </c>
    </row>
    <row r="21" spans="1:14" s="51" customFormat="1" ht="13.5" customHeight="1" x14ac:dyDescent="0.2">
      <c r="A21" s="150" t="str">
        <f ca="1">IF(ISERROR(MATCH(A19,Events!$I:$I,0)),"",INDEX(Events!$A:$A,MATCH(A19,Events!$I:$I,0)))</f>
        <v/>
      </c>
      <c r="B21" s="151"/>
      <c r="C21" s="150" t="str">
        <f ca="1">IF(ISERROR(MATCH(C19,Events!$I:$I,0)),"",INDEX(Events!$A:$A,MATCH(C19,Events!$I:$I,0)))</f>
        <v/>
      </c>
      <c r="D21" s="151"/>
      <c r="E21" s="150" t="str">
        <f ca="1">IF(ISERROR(MATCH(E19,Events!$I:$I,0)),"",INDEX(Events!$A:$A,MATCH(E19,Events!$I:$I,0)))</f>
        <v/>
      </c>
      <c r="F21" s="151"/>
      <c r="G21" s="150" t="str">
        <f ca="1">IF(ISERROR(MATCH(G19,Events!$I:$I,0)),"",INDEX(Events!$A:$A,MATCH(G19,Events!$I:$I,0)))</f>
        <v/>
      </c>
      <c r="H21" s="151"/>
      <c r="I21" s="150" t="str">
        <f ca="1">IF(ISERROR(MATCH(I19,Events!$I:$I,0)),"",INDEX(Events!$A:$A,MATCH(I19,Events!$I:$I,0)))</f>
        <v/>
      </c>
      <c r="J21" s="151"/>
      <c r="K21" s="150" t="str">
        <f ca="1">IF(ISERROR(MATCH(K19,Events!$I:$I,0)),"",INDEX(Events!$A:$A,MATCH(K19,Events!$I:$I,0)))</f>
        <v/>
      </c>
      <c r="L21" s="151"/>
      <c r="M21" s="150" t="str">
        <f ca="1">IF(ISERROR(MATCH(M19,Events!$I:$I,0)),"",INDEX(Events!$A:$A,MATCH(M19,Events!$I:$I,0)))</f>
        <v/>
      </c>
      <c r="N21" s="151"/>
    </row>
    <row r="22" spans="1:14" s="51" customFormat="1" ht="13.5" customHeight="1" x14ac:dyDescent="0.2">
      <c r="A22" s="150" t="str">
        <f ca="1">IF(ISERROR(MATCH(A19,Events!$J:$J,0)),"",INDEX(Events!$A:$A,MATCH(A19,Events!$J:$J,0)))</f>
        <v/>
      </c>
      <c r="B22" s="151"/>
      <c r="C22" s="150" t="str">
        <f ca="1">IF(ISERROR(MATCH(C19,Events!$J:$J,0)),"",INDEX(Events!$A:$A,MATCH(C19,Events!$J:$J,0)))</f>
        <v/>
      </c>
      <c r="D22" s="151"/>
      <c r="E22" s="150" t="str">
        <f ca="1">IF(ISERROR(MATCH(E19,Events!$J:$J,0)),"",INDEX(Events!$A:$A,MATCH(E19,Events!$J:$J,0)))</f>
        <v/>
      </c>
      <c r="F22" s="151"/>
      <c r="G22" s="150" t="str">
        <f ca="1">IF(ISERROR(MATCH(G19,Events!$J:$J,0)),"",INDEX(Events!$A:$A,MATCH(G19,Events!$J:$J,0)))</f>
        <v/>
      </c>
      <c r="H22" s="151"/>
      <c r="I22" s="150" t="str">
        <f ca="1">IF(ISERROR(MATCH(I19,Events!$J:$J,0)),"",INDEX(Events!$A:$A,MATCH(I19,Events!$J:$J,0)))</f>
        <v/>
      </c>
      <c r="J22" s="151"/>
      <c r="K22" s="150" t="str">
        <f ca="1">IF(ISERROR(MATCH(K19,Events!$J:$J,0)),"",INDEX(Events!$A:$A,MATCH(K19,Events!$J:$J,0)))</f>
        <v/>
      </c>
      <c r="L22" s="151"/>
      <c r="M22" s="150" t="str">
        <f ca="1">IF(ISERROR(MATCH(M19,Events!$J:$J,0)),"",INDEX(Events!$A:$A,MATCH(M19,Events!$J:$J,0)))</f>
        <v/>
      </c>
      <c r="N22" s="151"/>
    </row>
    <row r="23" spans="1:14" s="51" customFormat="1" ht="13.5" customHeight="1" x14ac:dyDescent="0.2">
      <c r="A23" s="150" t="str">
        <f ca="1">IF(ISERROR(MATCH(A19,Events!$K:$K,0)),"",INDEX(Events!$A:$A,MATCH(A19,Events!$K:$K,0)))</f>
        <v/>
      </c>
      <c r="B23" s="151"/>
      <c r="C23" s="150" t="str">
        <f ca="1">IF(ISERROR(MATCH(C19,Events!$K:$K,0)),"",INDEX(Events!$A:$A,MATCH(C19,Events!$K:$K,0)))</f>
        <v/>
      </c>
      <c r="D23" s="151"/>
      <c r="E23" s="150" t="str">
        <f ca="1">IF(ISERROR(MATCH(E19,Events!$K:$K,0)),"",INDEX(Events!$A:$A,MATCH(E19,Events!$K:$K,0)))</f>
        <v/>
      </c>
      <c r="F23" s="151"/>
      <c r="G23" s="150" t="str">
        <f ca="1">IF(ISERROR(MATCH(G19,Events!$K:$K,0)),"",INDEX(Events!$A:$A,MATCH(G19,Events!$K:$K,0)))</f>
        <v/>
      </c>
      <c r="H23" s="151"/>
      <c r="I23" s="150" t="str">
        <f ca="1">IF(ISERROR(MATCH(I19,Events!$K:$K,0)),"",INDEX(Events!$A:$A,MATCH(I19,Events!$K:$K,0)))</f>
        <v/>
      </c>
      <c r="J23" s="151"/>
      <c r="K23" s="150" t="str">
        <f ca="1">IF(ISERROR(MATCH(K19,Events!$K:$K,0)),"",INDEX(Events!$A:$A,MATCH(K19,Events!$K:$K,0)))</f>
        <v/>
      </c>
      <c r="L23" s="151"/>
      <c r="M23" s="150" t="str">
        <f ca="1">IF(ISERROR(MATCH(M19,Events!$K:$K,0)),"",INDEX(Events!$A:$A,MATCH(M19,Events!$K:$K,0)))</f>
        <v/>
      </c>
      <c r="N23" s="151"/>
    </row>
    <row r="24" spans="1:14" s="5" customFormat="1" ht="13.5" customHeight="1" x14ac:dyDescent="0.2">
      <c r="A24" s="153" t="str">
        <f>IF(ISERROR(MATCH(A19,Moon!$D:$D,0)),"",INDEX(Moon!$E:$E,MATCH(A19,Moon!$D:$D,0)))</f>
        <v/>
      </c>
      <c r="B24" s="154"/>
      <c r="C24" s="153" t="str">
        <f>IF(ISERROR(MATCH(C19,Moon!$D:$D,0)),"",INDEX(Moon!$E:$E,MATCH(C19,Moon!$D:$D,0)))</f>
        <v/>
      </c>
      <c r="D24" s="154"/>
      <c r="E24" s="153" t="str">
        <f>IF(ISERROR(MATCH(E19,Moon!$D:$D,0)),"",INDEX(Moon!$E:$E,MATCH(E19,Moon!$D:$D,0)))</f>
        <v/>
      </c>
      <c r="F24" s="154"/>
      <c r="G24" s="153" t="str">
        <f>IF(ISERROR(MATCH(G19,Moon!$D:$D,0)),"",INDEX(Moon!$E:$E,MATCH(G19,Moon!$D:$D,0)))</f>
        <v/>
      </c>
      <c r="H24" s="154"/>
      <c r="I24" s="153" t="str">
        <f>IF(ISERROR(MATCH(I19,Moon!$D:$D,0)),"",INDEX(Moon!$E:$E,MATCH(I19,Moon!$D:$D,0)))</f>
        <v/>
      </c>
      <c r="J24" s="154"/>
      <c r="K24" s="153" t="str">
        <f>IF(ISERROR(MATCH(K19,Moon!$D:$D,0)),"",INDEX(Moon!$E:$E,MATCH(K19,Moon!$D:$D,0)))</f>
        <v/>
      </c>
      <c r="L24" s="154"/>
      <c r="M24" s="153" t="str">
        <f>IF(ISERROR(MATCH(M19,Moon!$D:$D,0)),"",INDEX(Moon!$E:$E,MATCH(M19,Moon!$D:$D,0)))</f>
        <v>🌗 2:52pm</v>
      </c>
      <c r="N24" s="154"/>
    </row>
    <row r="25" spans="1:14" s="51" customFormat="1" ht="15.75" customHeight="1" x14ac:dyDescent="0.2">
      <c r="A25" s="20">
        <f>IF(M19="","",IF(MONTH(M19+1)&lt;&gt;MONTH(M19),"",M19+1))</f>
        <v>44822</v>
      </c>
      <c r="B25" s="101" t="str">
        <f>IF(ISERROR(MATCH(A25,Events!$G:$G,0)),"",INDEX(Events!$A:$A,MATCH(A25,Events!$G:$G,0)))</f>
        <v/>
      </c>
      <c r="C25" s="20">
        <f>IF(A25="","",IF(MONTH(A25+1)&lt;&gt;MONTH(A25),"",A25+1))</f>
        <v>44823</v>
      </c>
      <c r="D25" s="101" t="str">
        <f>IF(ISERROR(MATCH(C25,Events!$G:$G,0)),"",INDEX(Events!$A:$A,MATCH(C25,Events!$G:$G,0)))</f>
        <v/>
      </c>
      <c r="E25" s="20">
        <f>IF(C25="","",IF(MONTH(C25+1)&lt;&gt;MONTH(C25),"",C25+1))</f>
        <v>44824</v>
      </c>
      <c r="F25" s="101" t="str">
        <f>IF(ISERROR(MATCH(E25,Events!$G:$G,0)),"",INDEX(Events!$A:$A,MATCH(E25,Events!$G:$G,0)))</f>
        <v/>
      </c>
      <c r="G25" s="20">
        <f>IF(E25="","",IF(MONTH(E25+1)&lt;&gt;MONTH(E25),"",E25+1))</f>
        <v>44825</v>
      </c>
      <c r="H25" s="101" t="str">
        <f>IF(ISERROR(MATCH(G25,Events!$G:$G,0)),"",INDEX(Events!$A:$A,MATCH(G25,Events!$G:$G,0)))</f>
        <v/>
      </c>
      <c r="I25" s="20">
        <f>IF(G25="","",IF(MONTH(G25+1)&lt;&gt;MONTH(G25),"",G25+1))</f>
        <v>44826</v>
      </c>
      <c r="J25" s="101" t="str">
        <f>IF(ISERROR(MATCH(I25,Events!$G:$G,0)),"",INDEX(Events!$A:$A,MATCH(I25,Events!$G:$G,0)))</f>
        <v/>
      </c>
      <c r="K25" s="20">
        <f>IF(I25="","",IF(MONTH(I25+1)&lt;&gt;MONTH(I25),"",I25+1))</f>
        <v>44827</v>
      </c>
      <c r="L25" s="101" t="str">
        <f>IF(ISERROR(MATCH(K25,Events!$G:$G,0)),"",INDEX(Events!$A:$A,MATCH(K25,Events!$G:$G,0)))</f>
        <v>Autumnal equinox (GMT)</v>
      </c>
      <c r="M25" s="20">
        <f>IF(K25="","",IF(MONTH(K25+1)&lt;&gt;MONTH(K25),"",K25+1))</f>
        <v>44828</v>
      </c>
      <c r="N25" s="101" t="str">
        <f>IF(ISERROR(MATCH(M25,Events!$G:$G,0)),"",INDEX(Events!$A:$A,MATCH(M25,Events!$G:$G,0)))</f>
        <v/>
      </c>
    </row>
    <row r="26" spans="1:14" s="51" customFormat="1" ht="13.5" customHeight="1" x14ac:dyDescent="0.2">
      <c r="A26" s="150" t="str">
        <f ca="1">IF(ISERROR(MATCH(A25,Events!$H:$H,0)),"",INDEX(Events!$A:$A,MATCH(A25,Events!$H:$H,0)))</f>
        <v/>
      </c>
      <c r="B26" s="151" t="str">
        <f ca="1">IFERROR(INDEX(Events!#REF!,MATCH(A26,Events!A:A,0)),"")</f>
        <v/>
      </c>
      <c r="C26" s="150" t="str">
        <f ca="1">IF(ISERROR(MATCH(C25,Events!$H:$H,0)),"",INDEX(Events!$A:$A,MATCH(C25,Events!$H:$H,0)))</f>
        <v/>
      </c>
      <c r="D26" s="151" t="str">
        <f ca="1">IFERROR(INDEX(Events!#REF!,MATCH(C26,Events!C:C,0)),"")</f>
        <v/>
      </c>
      <c r="E26" s="150" t="str">
        <f ca="1">IF(ISERROR(MATCH(E25,Events!$H:$H,0)),"",INDEX(Events!$A:$A,MATCH(E25,Events!$H:$H,0)))</f>
        <v/>
      </c>
      <c r="F26" s="151" t="str">
        <f ca="1">IFERROR(INDEX(Events!#REF!,MATCH(E26,Events!E:E,0)),"")</f>
        <v/>
      </c>
      <c r="G26" s="150" t="str">
        <f ca="1">IF(ISERROR(MATCH(G25,Events!$H:$H,0)),"",INDEX(Events!$A:$A,MATCH(G25,Events!$H:$H,0)))</f>
        <v/>
      </c>
      <c r="H26" s="151" t="str">
        <f ca="1">IFERROR(INDEX(Events!#REF!,MATCH(G26,Events!G:G,0)),"")</f>
        <v/>
      </c>
      <c r="I26" s="150" t="str">
        <f ca="1">IF(ISERROR(MATCH(I25,Events!$H:$H,0)),"",INDEX(Events!$A:$A,MATCH(I25,Events!$H:$H,0)))</f>
        <v/>
      </c>
      <c r="J26" s="151" t="str">
        <f ca="1">IFERROR(INDEX(Events!#REF!,MATCH(I26,Events!I:I,0)),"")</f>
        <v/>
      </c>
      <c r="K26" s="150" t="str">
        <f ca="1">IF(ISERROR(MATCH(K25,Events!$H:$H,0)),"",INDEX(Events!$A:$A,MATCH(K25,Events!$H:$H,0)))</f>
        <v/>
      </c>
      <c r="L26" s="151" t="str">
        <f ca="1">IFERROR(INDEX(Events!#REF!,MATCH(K26,Events!K:K,0)),"")</f>
        <v/>
      </c>
      <c r="M26" s="150" t="str">
        <f ca="1">IF(ISERROR(MATCH(M25,Events!$H:$H,0)),"",INDEX(Events!$A:$A,MATCH(M25,Events!$H:$H,0)))</f>
        <v/>
      </c>
      <c r="N26" s="151" t="str">
        <f ca="1">IFERROR(INDEX(Events!#REF!,MATCH(M26,Events!M:M,0)),"")</f>
        <v/>
      </c>
    </row>
    <row r="27" spans="1:14" s="51" customFormat="1" ht="13.5" customHeight="1" x14ac:dyDescent="0.2">
      <c r="A27" s="150" t="str">
        <f ca="1">IF(ISERROR(MATCH(A25,Events!$I:$I,0)),"",INDEX(Events!$A:$A,MATCH(A25,Events!$I:$I,0)))</f>
        <v/>
      </c>
      <c r="B27" s="151"/>
      <c r="C27" s="150" t="str">
        <f ca="1">IF(ISERROR(MATCH(C25,Events!$I:$I,0)),"",INDEX(Events!$A:$A,MATCH(C25,Events!$I:$I,0)))</f>
        <v/>
      </c>
      <c r="D27" s="151"/>
      <c r="E27" s="150" t="str">
        <f ca="1">IF(ISERROR(MATCH(E25,Events!$I:$I,0)),"",INDEX(Events!$A:$A,MATCH(E25,Events!$I:$I,0)))</f>
        <v/>
      </c>
      <c r="F27" s="151"/>
      <c r="G27" s="150" t="str">
        <f ca="1">IF(ISERROR(MATCH(G25,Events!$I:$I,0)),"",INDEX(Events!$A:$A,MATCH(G25,Events!$I:$I,0)))</f>
        <v/>
      </c>
      <c r="H27" s="151"/>
      <c r="I27" s="150" t="str">
        <f ca="1">IF(ISERROR(MATCH(I25,Events!$I:$I,0)),"",INDEX(Events!$A:$A,MATCH(I25,Events!$I:$I,0)))</f>
        <v/>
      </c>
      <c r="J27" s="151"/>
      <c r="K27" s="150" t="str">
        <f ca="1">IF(ISERROR(MATCH(K25,Events!$I:$I,0)),"",INDEX(Events!$A:$A,MATCH(K25,Events!$I:$I,0)))</f>
        <v/>
      </c>
      <c r="L27" s="151"/>
      <c r="M27" s="150" t="str">
        <f ca="1">IF(ISERROR(MATCH(M25,Events!$I:$I,0)),"",INDEX(Events!$A:$A,MATCH(M25,Events!$I:$I,0)))</f>
        <v/>
      </c>
      <c r="N27" s="151"/>
    </row>
    <row r="28" spans="1:14" s="51" customFormat="1" ht="13.5" customHeight="1" x14ac:dyDescent="0.2">
      <c r="A28" s="150" t="str">
        <f ca="1">IF(ISERROR(MATCH(A25,Events!$J:$J,0)),"",INDEX(Events!$A:$A,MATCH(A25,Events!$J:$J,0)))</f>
        <v/>
      </c>
      <c r="B28" s="151"/>
      <c r="C28" s="150" t="str">
        <f ca="1">IF(ISERROR(MATCH(C25,Events!$J:$J,0)),"",INDEX(Events!$A:$A,MATCH(C25,Events!$J:$J,0)))</f>
        <v/>
      </c>
      <c r="D28" s="151"/>
      <c r="E28" s="150" t="str">
        <f ca="1">IF(ISERROR(MATCH(E25,Events!$J:$J,0)),"",INDEX(Events!$A:$A,MATCH(E25,Events!$J:$J,0)))</f>
        <v/>
      </c>
      <c r="F28" s="151"/>
      <c r="G28" s="150" t="str">
        <f ca="1">IF(ISERROR(MATCH(G25,Events!$J:$J,0)),"",INDEX(Events!$A:$A,MATCH(G25,Events!$J:$J,0)))</f>
        <v/>
      </c>
      <c r="H28" s="151"/>
      <c r="I28" s="150" t="str">
        <f ca="1">IF(ISERROR(MATCH(I25,Events!$J:$J,0)),"",INDEX(Events!$A:$A,MATCH(I25,Events!$J:$J,0)))</f>
        <v/>
      </c>
      <c r="J28" s="151"/>
      <c r="K28" s="150" t="str">
        <f ca="1">IF(ISERROR(MATCH(K25,Events!$J:$J,0)),"",INDEX(Events!$A:$A,MATCH(K25,Events!$J:$J,0)))</f>
        <v/>
      </c>
      <c r="L28" s="151"/>
      <c r="M28" s="150" t="str">
        <f ca="1">IF(ISERROR(MATCH(M25,Events!$J:$J,0)),"",INDEX(Events!$A:$A,MATCH(M25,Events!$J:$J,0)))</f>
        <v/>
      </c>
      <c r="N28" s="151"/>
    </row>
    <row r="29" spans="1:14" s="51" customFormat="1" ht="13.5" customHeight="1" x14ac:dyDescent="0.2">
      <c r="A29" s="150" t="str">
        <f ca="1">IF(ISERROR(MATCH(A25,Events!$K:$K,0)),"",INDEX(Events!$A:$A,MATCH(A25,Events!$K:$K,0)))</f>
        <v/>
      </c>
      <c r="B29" s="151"/>
      <c r="C29" s="150" t="str">
        <f ca="1">IF(ISERROR(MATCH(C25,Events!$K:$K,0)),"",INDEX(Events!$A:$A,MATCH(C25,Events!$K:$K,0)))</f>
        <v/>
      </c>
      <c r="D29" s="151"/>
      <c r="E29" s="150" t="str">
        <f ca="1">IF(ISERROR(MATCH(E25,Events!$K:$K,0)),"",INDEX(Events!$A:$A,MATCH(E25,Events!$K:$K,0)))</f>
        <v/>
      </c>
      <c r="F29" s="151"/>
      <c r="G29" s="150" t="str">
        <f ca="1">IF(ISERROR(MATCH(G25,Events!$K:$K,0)),"",INDEX(Events!$A:$A,MATCH(G25,Events!$K:$K,0)))</f>
        <v/>
      </c>
      <c r="H29" s="151"/>
      <c r="I29" s="150" t="str">
        <f ca="1">IF(ISERROR(MATCH(I25,Events!$K:$K,0)),"",INDEX(Events!$A:$A,MATCH(I25,Events!$K:$K,0)))</f>
        <v/>
      </c>
      <c r="J29" s="151"/>
      <c r="K29" s="150" t="str">
        <f ca="1">IF(ISERROR(MATCH(K25,Events!$K:$K,0)),"",INDEX(Events!$A:$A,MATCH(K25,Events!$K:$K,0)))</f>
        <v/>
      </c>
      <c r="L29" s="151"/>
      <c r="M29" s="150" t="str">
        <f ca="1">IF(ISERROR(MATCH(M25,Events!$K:$K,0)),"",INDEX(Events!$A:$A,MATCH(M25,Events!$K:$K,0)))</f>
        <v/>
      </c>
      <c r="N29" s="151"/>
    </row>
    <row r="30" spans="1:14" s="5" customFormat="1" ht="13.5" customHeight="1" x14ac:dyDescent="0.2">
      <c r="A30" s="153" t="str">
        <f>IF(ISERROR(MATCH(A25,Moon!$D:$D,0)),"",INDEX(Moon!$E:$E,MATCH(A25,Moon!$D:$D,0)))</f>
        <v/>
      </c>
      <c r="B30" s="154"/>
      <c r="C30" s="153" t="str">
        <f>IF(ISERROR(MATCH(C25,Moon!$D:$D,0)),"",INDEX(Moon!$E:$E,MATCH(C25,Moon!$D:$D,0)))</f>
        <v/>
      </c>
      <c r="D30" s="154"/>
      <c r="E30" s="153" t="str">
        <f>IF(ISERROR(MATCH(E25,Moon!$D:$D,0)),"",INDEX(Moon!$E:$E,MATCH(E25,Moon!$D:$D,0)))</f>
        <v/>
      </c>
      <c r="F30" s="154"/>
      <c r="G30" s="153" t="str">
        <f>IF(ISERROR(MATCH(G25,Moon!$D:$D,0)),"",INDEX(Moon!$E:$E,MATCH(G25,Moon!$D:$D,0)))</f>
        <v/>
      </c>
      <c r="H30" s="154"/>
      <c r="I30" s="153" t="str">
        <f>IF(ISERROR(MATCH(I25,Moon!$D:$D,0)),"",INDEX(Moon!$E:$E,MATCH(I25,Moon!$D:$D,0)))</f>
        <v/>
      </c>
      <c r="J30" s="154"/>
      <c r="K30" s="153" t="str">
        <f>IF(ISERROR(MATCH(K25,Moon!$D:$D,0)),"",INDEX(Moon!$E:$E,MATCH(K25,Moon!$D:$D,0)))</f>
        <v/>
      </c>
      <c r="L30" s="154"/>
      <c r="M30" s="153" t="str">
        <f>IF(ISERROR(MATCH(M25,Moon!$D:$D,0)),"",INDEX(Moon!$E:$E,MATCH(M25,Moon!$D:$D,0)))</f>
        <v/>
      </c>
      <c r="N30" s="154"/>
    </row>
    <row r="31" spans="1:14" s="51" customFormat="1" ht="15.75" x14ac:dyDescent="0.2">
      <c r="A31" s="20">
        <f>IF(M25="","",IF(MONTH(M25+1)&lt;&gt;MONTH(M25),"",M25+1))</f>
        <v>44829</v>
      </c>
      <c r="B31" s="101" t="str">
        <f>IF(ISERROR(MATCH(A31,Events!$G:$G,0)),"",INDEX(Events!$A:$A,MATCH(A31,Events!$G:$G,0)))</f>
        <v/>
      </c>
      <c r="C31" s="20">
        <f>IF(A31="","",IF(MONTH(A31+1)&lt;&gt;MONTH(A31),"",A31+1))</f>
        <v>44830</v>
      </c>
      <c r="D31" s="101" t="str">
        <f>IF(ISERROR(MATCH(C31,Events!$G:$G,0)),"",INDEX(Events!$A:$A,MATCH(C31,Events!$G:$G,0)))</f>
        <v>Rosh Hashanah</v>
      </c>
      <c r="E31" s="20">
        <f>IF(C31="","",IF(MONTH(C31+1)&lt;&gt;MONTH(C31),"",C31+1))</f>
        <v>44831</v>
      </c>
      <c r="F31" s="101" t="str">
        <f>IF(ISERROR(MATCH(E31,Events!$G:$G,0)),"",INDEX(Events!$A:$A,MATCH(E31,Events!$G:$G,0)))</f>
        <v/>
      </c>
      <c r="G31" s="20">
        <f>IF(E31="","",IF(MONTH(E31+1)&lt;&gt;MONTH(E31),"",E31+1))</f>
        <v>44832</v>
      </c>
      <c r="H31" s="101" t="str">
        <f>IF(ISERROR(MATCH(G31,Events!$G:$G,0)),"",INDEX(Events!$A:$A,MATCH(G31,Events!$G:$G,0)))</f>
        <v/>
      </c>
      <c r="I31" s="20">
        <f>IF(G31="","",IF(MONTH(G31+1)&lt;&gt;MONTH(G31),"",G31+1))</f>
        <v>44833</v>
      </c>
      <c r="J31" s="101" t="str">
        <f>IF(ISERROR(MATCH(I31,Events!$G:$G,0)),"",INDEX(Events!$A:$A,MATCH(I31,Events!$G:$G,0)))</f>
        <v/>
      </c>
      <c r="K31" s="20">
        <f>IF(I31="","",IF(MONTH(I31+1)&lt;&gt;MONTH(I31),"",I31+1))</f>
        <v>44834</v>
      </c>
      <c r="L31" s="101" t="str">
        <f>IF(ISERROR(MATCH(K31,Events!$G:$G,0)),"",INDEX(Events!$A:$A,MATCH(K31,Events!$G:$G,0)))</f>
        <v/>
      </c>
      <c r="M31" s="20" t="str">
        <f>IF(K31="","",IF(MONTH(K31+1)&lt;&gt;MONTH(K31),"",K31+1))</f>
        <v/>
      </c>
      <c r="N31" s="101" t="str">
        <f>IF(ISERROR(MATCH(M31,Events!$G:$G,0)),"",INDEX(Events!$A:$A,MATCH(M31,Events!$G:$G,0)))</f>
        <v/>
      </c>
    </row>
    <row r="32" spans="1:14" s="51" customFormat="1" ht="13.5" customHeight="1" x14ac:dyDescent="0.2">
      <c r="A32" s="150" t="str">
        <f ca="1">IF(ISERROR(MATCH(A31,Events!$H:$H,0)),"",INDEX(Events!$A:$A,MATCH(A31,Events!$H:$H,0)))</f>
        <v/>
      </c>
      <c r="B32" s="151" t="str">
        <f ca="1">IFERROR(INDEX(Events!#REF!,MATCH(A32,Events!A:A,0)),"")</f>
        <v/>
      </c>
      <c r="C32" s="150" t="str">
        <f ca="1">IF(ISERROR(MATCH(C31,Events!$H:$H,0)),"",INDEX(Events!$A:$A,MATCH(C31,Events!$H:$H,0)))</f>
        <v/>
      </c>
      <c r="D32" s="151" t="str">
        <f ca="1">IFERROR(INDEX(Events!#REF!,MATCH(C32,Events!C:C,0)),"")</f>
        <v/>
      </c>
      <c r="E32" s="150" t="str">
        <f ca="1">IF(ISERROR(MATCH(E31,Events!$H:$H,0)),"",INDEX(Events!$A:$A,MATCH(E31,Events!$H:$H,0)))</f>
        <v/>
      </c>
      <c r="F32" s="151" t="str">
        <f ca="1">IFERROR(INDEX(Events!#REF!,MATCH(E32,Events!E:E,0)),"")</f>
        <v/>
      </c>
      <c r="G32" s="150" t="str">
        <f ca="1">IF(ISERROR(MATCH(G31,Events!$H:$H,0)),"",INDEX(Events!$A:$A,MATCH(G31,Events!$H:$H,0)))</f>
        <v/>
      </c>
      <c r="H32" s="151" t="str">
        <f ca="1">IFERROR(INDEX(Events!#REF!,MATCH(G32,Events!G:G,0)),"")</f>
        <v/>
      </c>
      <c r="I32" s="150" t="str">
        <f ca="1">IF(ISERROR(MATCH(I31,Events!$H:$H,0)),"",INDEX(Events!$A:$A,MATCH(I31,Events!$H:$H,0)))</f>
        <v/>
      </c>
      <c r="J32" s="151" t="str">
        <f ca="1">IFERROR(INDEX(Events!#REF!,MATCH(I32,Events!I:I,0)),"")</f>
        <v/>
      </c>
      <c r="K32" s="150" t="str">
        <f ca="1">IF(ISERROR(MATCH(K31,Events!$H:$H,0)),"",INDEX(Events!$A:$A,MATCH(K31,Events!$H:$H,0)))</f>
        <v/>
      </c>
      <c r="L32" s="151" t="str">
        <f ca="1">IFERROR(INDEX(Events!#REF!,MATCH(K32,Events!K:K,0)),"")</f>
        <v/>
      </c>
      <c r="M32" s="150" t="str">
        <f ca="1">IF(ISERROR(MATCH(M31,Events!$H:$H,0)),"",INDEX(Events!$A:$A,MATCH(M31,Events!$H:$H,0)))</f>
        <v/>
      </c>
      <c r="N32" s="151" t="str">
        <f ca="1">IFERROR(INDEX(Events!#REF!,MATCH(M32,Events!M:M,0)),"")</f>
        <v/>
      </c>
    </row>
    <row r="33" spans="1:14" s="51" customFormat="1" ht="13.5" customHeight="1" x14ac:dyDescent="0.2">
      <c r="A33" s="150" t="str">
        <f ca="1">IF(ISERROR(MATCH(A31,Events!$I:$I,0)),"",INDEX(Events!$A:$A,MATCH(A31,Events!$I:$I,0)))</f>
        <v/>
      </c>
      <c r="B33" s="151"/>
      <c r="C33" s="150" t="str">
        <f ca="1">IF(ISERROR(MATCH(C31,Events!$I:$I,0)),"",INDEX(Events!$A:$A,MATCH(C31,Events!$I:$I,0)))</f>
        <v/>
      </c>
      <c r="D33" s="151"/>
      <c r="E33" s="150" t="str">
        <f ca="1">IF(ISERROR(MATCH(E31,Events!$I:$I,0)),"",INDEX(Events!$A:$A,MATCH(E31,Events!$I:$I,0)))</f>
        <v/>
      </c>
      <c r="F33" s="151"/>
      <c r="G33" s="150" t="str">
        <f ca="1">IF(ISERROR(MATCH(G31,Events!$I:$I,0)),"",INDEX(Events!$A:$A,MATCH(G31,Events!$I:$I,0)))</f>
        <v/>
      </c>
      <c r="H33" s="151"/>
      <c r="I33" s="150" t="str">
        <f ca="1">IF(ISERROR(MATCH(I31,Events!$I:$I,0)),"",INDEX(Events!$A:$A,MATCH(I31,Events!$I:$I,0)))</f>
        <v/>
      </c>
      <c r="J33" s="151"/>
      <c r="K33" s="150" t="str">
        <f ca="1">IF(ISERROR(MATCH(K31,Events!$I:$I,0)),"",INDEX(Events!$A:$A,MATCH(K31,Events!$I:$I,0)))</f>
        <v/>
      </c>
      <c r="L33" s="151"/>
      <c r="M33" s="150" t="str">
        <f ca="1">IF(ISERROR(MATCH(M31,Events!$I:$I,0)),"",INDEX(Events!$A:$A,MATCH(M31,Events!$I:$I,0)))</f>
        <v/>
      </c>
      <c r="N33" s="151"/>
    </row>
    <row r="34" spans="1:14" s="51" customFormat="1" ht="13.5" customHeight="1" x14ac:dyDescent="0.2">
      <c r="A34" s="150" t="str">
        <f ca="1">IF(ISERROR(MATCH(A31,Events!$J:$J,0)),"",INDEX(Events!$A:$A,MATCH(A31,Events!$J:$J,0)))</f>
        <v/>
      </c>
      <c r="B34" s="151"/>
      <c r="C34" s="150" t="str">
        <f ca="1">IF(ISERROR(MATCH(C31,Events!$J:$J,0)),"",INDEX(Events!$A:$A,MATCH(C31,Events!$J:$J,0)))</f>
        <v/>
      </c>
      <c r="D34" s="151"/>
      <c r="E34" s="150" t="str">
        <f ca="1">IF(ISERROR(MATCH(E31,Events!$J:$J,0)),"",INDEX(Events!$A:$A,MATCH(E31,Events!$J:$J,0)))</f>
        <v/>
      </c>
      <c r="F34" s="151"/>
      <c r="G34" s="150" t="str">
        <f ca="1">IF(ISERROR(MATCH(G31,Events!$J:$J,0)),"",INDEX(Events!$A:$A,MATCH(G31,Events!$J:$J,0)))</f>
        <v/>
      </c>
      <c r="H34" s="151"/>
      <c r="I34" s="150" t="str">
        <f ca="1">IF(ISERROR(MATCH(I31,Events!$J:$J,0)),"",INDEX(Events!$A:$A,MATCH(I31,Events!$J:$J,0)))</f>
        <v/>
      </c>
      <c r="J34" s="151"/>
      <c r="K34" s="150" t="str">
        <f ca="1">IF(ISERROR(MATCH(K31,Events!$J:$J,0)),"",INDEX(Events!$A:$A,MATCH(K31,Events!$J:$J,0)))</f>
        <v/>
      </c>
      <c r="L34" s="151"/>
      <c r="M34" s="150" t="str">
        <f ca="1">IF(ISERROR(MATCH(M31,Events!$J:$J,0)),"",INDEX(Events!$A:$A,MATCH(M31,Events!$J:$J,0)))</f>
        <v/>
      </c>
      <c r="N34" s="151"/>
    </row>
    <row r="35" spans="1:14" s="51" customFormat="1" ht="13.5" customHeight="1" x14ac:dyDescent="0.2">
      <c r="A35" s="150" t="str">
        <f ca="1">IF(ISERROR(MATCH(A31,Events!$K:$K,0)),"",INDEX(Events!$A:$A,MATCH(A31,Events!$K:$K,0)))</f>
        <v/>
      </c>
      <c r="B35" s="151"/>
      <c r="C35" s="150" t="str">
        <f ca="1">IF(ISERROR(MATCH(C31,Events!$K:$K,0)),"",INDEX(Events!$A:$A,MATCH(C31,Events!$K:$K,0)))</f>
        <v/>
      </c>
      <c r="D35" s="151"/>
      <c r="E35" s="150" t="str">
        <f ca="1">IF(ISERROR(MATCH(E31,Events!$K:$K,0)),"",INDEX(Events!$A:$A,MATCH(E31,Events!$K:$K,0)))</f>
        <v/>
      </c>
      <c r="F35" s="151"/>
      <c r="G35" s="150" t="str">
        <f ca="1">IF(ISERROR(MATCH(G31,Events!$K:$K,0)),"",INDEX(Events!$A:$A,MATCH(G31,Events!$K:$K,0)))</f>
        <v/>
      </c>
      <c r="H35" s="151"/>
      <c r="I35" s="150" t="str">
        <f ca="1">IF(ISERROR(MATCH(I31,Events!$K:$K,0)),"",INDEX(Events!$A:$A,MATCH(I31,Events!$K:$K,0)))</f>
        <v/>
      </c>
      <c r="J35" s="151"/>
      <c r="K35" s="150" t="str">
        <f ca="1">IF(ISERROR(MATCH(K31,Events!$K:$K,0)),"",INDEX(Events!$A:$A,MATCH(K31,Events!$K:$K,0)))</f>
        <v/>
      </c>
      <c r="L35" s="151"/>
      <c r="M35" s="150" t="str">
        <f ca="1">IF(ISERROR(MATCH(M31,Events!$K:$K,0)),"",INDEX(Events!$A:$A,MATCH(M31,Events!$K:$K,0)))</f>
        <v/>
      </c>
      <c r="N35" s="151"/>
    </row>
    <row r="36" spans="1:14" s="5" customFormat="1" ht="13.5" customHeight="1" x14ac:dyDescent="0.2">
      <c r="A36" s="153" t="str">
        <f>IF(ISERROR(MATCH(A31,Moon!$D:$D,0)),"",INDEX(Moon!$E:$E,MATCH(A31,Moon!$D:$D,0)))</f>
        <v>New 🌑 2:54pm</v>
      </c>
      <c r="B36" s="154"/>
      <c r="C36" s="153" t="str">
        <f>IF(ISERROR(MATCH(C31,Moon!$D:$D,0)),"",INDEX(Moon!$E:$E,MATCH(C31,Moon!$D:$D,0)))</f>
        <v/>
      </c>
      <c r="D36" s="154"/>
      <c r="E36" s="153" t="str">
        <f>IF(ISERROR(MATCH(E31,Moon!$D:$D,0)),"",INDEX(Moon!$E:$E,MATCH(E31,Moon!$D:$D,0)))</f>
        <v/>
      </c>
      <c r="F36" s="154"/>
      <c r="G36" s="153" t="str">
        <f>IF(ISERROR(MATCH(G31,Moon!$D:$D,0)),"",INDEX(Moon!$E:$E,MATCH(G31,Moon!$D:$D,0)))</f>
        <v/>
      </c>
      <c r="H36" s="154"/>
      <c r="I36" s="153" t="str">
        <f>IF(ISERROR(MATCH(I31,Moon!$D:$D,0)),"",INDEX(Moon!$E:$E,MATCH(I31,Moon!$D:$D,0)))</f>
        <v/>
      </c>
      <c r="J36" s="154"/>
      <c r="K36" s="153" t="str">
        <f>IF(ISERROR(MATCH(K31,Moon!$D:$D,0)),"",INDEX(Moon!$E:$E,MATCH(K31,Moon!$D:$D,0)))</f>
        <v/>
      </c>
      <c r="L36" s="154"/>
      <c r="M36" s="153" t="str">
        <f>IF(ISERROR(MATCH(M31,Moon!$D:$D,0)),"",INDEX(Moon!$E:$E,MATCH(M31,Moon!$D:$D,0)))</f>
        <v/>
      </c>
      <c r="N36" s="154"/>
    </row>
    <row r="37" spans="1:14" ht="15.75" x14ac:dyDescent="0.2">
      <c r="A37" s="20" t="str">
        <f>IF(M31="","",IF(MONTH(M31+1)&lt;&gt;MONTH(M31),"",M31+1))</f>
        <v/>
      </c>
      <c r="B37" s="101" t="str">
        <f>IF(ISERROR(MATCH(A37,Events!$G:$G,0)),"",INDEX(Events!$A:$A,MATCH(A37,Events!$G:$G,0)))</f>
        <v/>
      </c>
      <c r="C37" s="20" t="str">
        <f>IF(A37="","",IF(MONTH(A37+1)&lt;&gt;MONTH(A37),"",A37+1))</f>
        <v/>
      </c>
      <c r="D37" s="101" t="str">
        <f>IF(ISERROR(MATCH(C37,Events!$G:$G,0)),"",INDEX(Events!$A:$A,MATCH(C37,Events!$G:$G,0)))</f>
        <v/>
      </c>
      <c r="E37" s="25" t="s">
        <v>6</v>
      </c>
      <c r="F37" s="11"/>
      <c r="G37" s="11"/>
      <c r="H37" s="11"/>
      <c r="I37" s="11"/>
      <c r="J37" s="12"/>
      <c r="K37" s="10"/>
      <c r="L37" s="11"/>
      <c r="M37" s="11"/>
      <c r="N37" s="12"/>
    </row>
    <row r="38" spans="1:14" ht="13.5" customHeight="1" x14ac:dyDescent="0.2">
      <c r="A38" s="150" t="str">
        <f ca="1">IF(ISERROR(MATCH(A37,Events!$H:$H,0)),"",INDEX(Events!$A:$A,MATCH(A37,Events!$H:$H,0)))</f>
        <v/>
      </c>
      <c r="B38" s="151" t="str">
        <f ca="1">IFERROR(INDEX(Events!#REF!,MATCH(A38,Events!A:A,0)),"")</f>
        <v/>
      </c>
      <c r="C38" s="150" t="str">
        <f ca="1">IF(ISERROR(MATCH(C37,Events!$H:$H,0)),"",INDEX(Events!$A:$A,MATCH(C37,Events!$H:$H,0)))</f>
        <v/>
      </c>
      <c r="D38" s="151" t="str">
        <f ca="1">IFERROR(INDEX(Events!#REF!,MATCH(C38,Events!C:C,0)),"")</f>
        <v/>
      </c>
      <c r="E38" s="26"/>
      <c r="F38" s="9"/>
      <c r="G38" s="9"/>
      <c r="H38" s="9"/>
      <c r="I38" s="9"/>
      <c r="J38" s="14"/>
      <c r="K38" s="144" t="s">
        <v>2</v>
      </c>
      <c r="L38" s="145"/>
      <c r="M38" s="145"/>
      <c r="N38" s="146"/>
    </row>
    <row r="39" spans="1:14" ht="13.5" customHeight="1" x14ac:dyDescent="0.2">
      <c r="A39" s="150" t="str">
        <f ca="1">IF(ISERROR(MATCH(A37,Events!$I:$I,0)),"",INDEX(Events!$A:$A,MATCH(A37,Events!$I:$I,0)))</f>
        <v/>
      </c>
      <c r="B39" s="151"/>
      <c r="C39" s="150" t="str">
        <f ca="1">IF(ISERROR(MATCH(C37,Events!$I:$I,0)),"",INDEX(Events!$A:$A,MATCH(C37,Events!$I:$I,0)))</f>
        <v/>
      </c>
      <c r="D39" s="151"/>
      <c r="E39" s="26"/>
      <c r="F39" s="9"/>
      <c r="G39" s="9"/>
      <c r="H39" s="9"/>
      <c r="I39" s="9"/>
      <c r="J39" s="14"/>
      <c r="K39" s="147" t="s">
        <v>100</v>
      </c>
      <c r="L39" s="148"/>
      <c r="M39" s="148"/>
      <c r="N39" s="149"/>
    </row>
    <row r="40" spans="1:14" ht="13.5" customHeight="1" x14ac:dyDescent="0.2">
      <c r="A40" s="150" t="str">
        <f ca="1">IF(ISERROR(MATCH(A37,Events!$J:$J,0)),"",INDEX(Events!$A:$A,MATCH(A37,Events!$J:$J,0)))</f>
        <v/>
      </c>
      <c r="B40" s="151"/>
      <c r="C40" s="150" t="str">
        <f ca="1">IF(ISERROR(MATCH(C37,Events!$J:$J,0)),"",INDEX(Events!$A:$A,MATCH(C37,Events!$J:$J,0)))</f>
        <v/>
      </c>
      <c r="D40" s="151"/>
      <c r="E40" s="26"/>
      <c r="F40" s="9"/>
      <c r="G40" s="9"/>
      <c r="H40" s="9"/>
      <c r="I40" s="9"/>
      <c r="J40" s="14"/>
      <c r="K40" s="139" t="s">
        <v>118</v>
      </c>
      <c r="L40" s="140"/>
      <c r="M40" s="140"/>
      <c r="N40" s="141"/>
    </row>
    <row r="41" spans="1:14" ht="13.5" customHeight="1" x14ac:dyDescent="0.2">
      <c r="A41" s="150" t="str">
        <f ca="1">IF(ISERROR(MATCH(A37,Events!$K:$K,0)),"",INDEX(Events!$A:$A,MATCH(A37,Events!$K:$K,0)))</f>
        <v/>
      </c>
      <c r="B41" s="151"/>
      <c r="C41" s="150" t="str">
        <f ca="1">IF(ISERROR(MATCH(C37,Events!$K:$K,0)),"",INDEX(Events!$A:$A,MATCH(C37,Events!$K:$K,0)))</f>
        <v/>
      </c>
      <c r="D41" s="151"/>
      <c r="E41" s="26"/>
      <c r="F41" s="9"/>
      <c r="G41" s="9"/>
      <c r="H41" s="9"/>
      <c r="I41" s="9"/>
      <c r="J41" s="14"/>
      <c r="K41" s="13"/>
      <c r="L41" s="9"/>
      <c r="M41" s="7"/>
      <c r="N41" s="22"/>
    </row>
    <row r="42" spans="1:14" ht="13.5" customHeight="1" x14ac:dyDescent="0.2">
      <c r="A42" s="153" t="str">
        <f>IF(ISERROR(MATCH(A37,Moon!$D:$D,0)),"",INDEX(Moon!$E:$E,MATCH(A37,Moon!$D:$D,0)))</f>
        <v/>
      </c>
      <c r="B42" s="154"/>
      <c r="C42" s="153" t="str">
        <f>IF(ISERROR(MATCH(C37,Moon!$D:$D,0)),"",INDEX(Moon!$E:$E,MATCH(C37,Moon!$D:$D,0)))</f>
        <v/>
      </c>
      <c r="D42" s="154"/>
      <c r="E42" s="99" t="str">
        <f>'1'!E42</f>
        <v>Moon phase times based on time zone UTC-7</v>
      </c>
      <c r="F42" s="100"/>
      <c r="G42" s="16"/>
      <c r="H42" s="16"/>
      <c r="I42" s="16"/>
      <c r="J42" s="18"/>
      <c r="K42" s="15"/>
      <c r="L42" s="16"/>
      <c r="M42" s="17"/>
      <c r="N42" s="19"/>
    </row>
    <row r="43" spans="1:14" x14ac:dyDescent="0.2">
      <c r="M43" s="6"/>
    </row>
    <row r="45" spans="1:14" s="3" customFormat="1" ht="11.25" x14ac:dyDescent="0.2"/>
    <row r="46" spans="1:14" s="3" customFormat="1" ht="10.5" customHeight="1" x14ac:dyDescent="0.2"/>
    <row r="47" spans="1:14" s="3" customFormat="1" ht="10.5" customHeight="1" x14ac:dyDescent="0.2"/>
    <row r="48" spans="1:14" s="3" customFormat="1" ht="10.5" customHeight="1" x14ac:dyDescent="0.2"/>
    <row r="49" s="3" customFormat="1" ht="10.5" customHeight="1" x14ac:dyDescent="0.2"/>
    <row r="50" s="3" customFormat="1" ht="10.5" customHeight="1" x14ac:dyDescent="0.2"/>
    <row r="51" s="3" customFormat="1" ht="10.5" customHeight="1" x14ac:dyDescent="0.2"/>
    <row r="52" s="3" customFormat="1" ht="10.5" customHeight="1" x14ac:dyDescent="0.2"/>
    <row r="53" s="3" customFormat="1" ht="10.5" customHeight="1" x14ac:dyDescent="0.2"/>
    <row r="54" s="3" customFormat="1" ht="11.25" x14ac:dyDescent="0.2"/>
    <row r="55" s="3" customFormat="1" ht="10.5" customHeight="1" x14ac:dyDescent="0.2"/>
    <row r="56" s="3" customFormat="1" ht="10.5" customHeight="1" x14ac:dyDescent="0.2"/>
    <row r="57" s="3" customFormat="1" ht="10.5" customHeight="1" x14ac:dyDescent="0.2"/>
    <row r="58" s="3" customFormat="1" ht="10.5" customHeight="1" x14ac:dyDescent="0.2"/>
    <row r="59" s="3" customFormat="1" ht="10.5" customHeight="1" x14ac:dyDescent="0.2"/>
    <row r="60" s="3" customFormat="1" ht="10.5" customHeight="1" x14ac:dyDescent="0.2"/>
    <row r="61" s="3" customFormat="1" ht="10.5" customHeight="1" x14ac:dyDescent="0.2"/>
    <row r="62" s="3" customFormat="1" ht="10.5" customHeight="1" x14ac:dyDescent="0.2"/>
    <row r="63" s="3" customFormat="1" ht="11.25" x14ac:dyDescent="0.2"/>
    <row r="64" s="3" customFormat="1" ht="10.5" customHeight="1" x14ac:dyDescent="0.2"/>
    <row r="65" s="3" customFormat="1" ht="10.5" customHeight="1" x14ac:dyDescent="0.2"/>
    <row r="66" s="3" customFormat="1" ht="10.5" customHeight="1" x14ac:dyDescent="0.2"/>
    <row r="67" s="3" customFormat="1" ht="10.5" customHeight="1" x14ac:dyDescent="0.2"/>
    <row r="68" s="3" customFormat="1" ht="10.5" customHeight="1" x14ac:dyDescent="0.2"/>
    <row r="69" s="3" customFormat="1" ht="10.5" customHeight="1" x14ac:dyDescent="0.2"/>
    <row r="70" s="3"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27" priority="6">
      <formula>A7=""</formula>
    </cfRule>
  </conditionalFormatting>
  <conditionalFormatting sqref="A8:N8 A14:N14 A20:N20 A26:N26 A32:N32 A38:D38">
    <cfRule type="expression" dxfId="26" priority="5">
      <formula>A7=""</formula>
    </cfRule>
  </conditionalFormatting>
  <conditionalFormatting sqref="A9:N9 A15:N15 A21:N21 A27:N27 A33:N33 A39:D39">
    <cfRule type="expression" dxfId="25" priority="4">
      <formula>A7=""</formula>
    </cfRule>
  </conditionalFormatting>
  <conditionalFormatting sqref="A10:N10 A16:N16 A22:N22 A28:N28 A34:N34 A40:D40">
    <cfRule type="expression" dxfId="24" priority="3">
      <formula>A7=""</formula>
    </cfRule>
  </conditionalFormatting>
  <conditionalFormatting sqref="A11:N11 A17:N17 A23:N23 A29:N29 A35:N35 A41:D41">
    <cfRule type="expression" dxfId="23" priority="2">
      <formula>A7=""</formula>
    </cfRule>
  </conditionalFormatting>
  <conditionalFormatting sqref="A12:N12 A18:N18 A24:N24 A30:N30 A36:N36 A42:D42">
    <cfRule type="expression" dxfId="22" priority="1">
      <formula>A7=""</formula>
    </cfRule>
  </conditionalFormatting>
  <conditionalFormatting sqref="A7 C7 E7 G7 I7 K7 M7 A13 C13 E13 G13 I13 K13 M13 A19 C19 E19 G19 I19 K19 M19 A25 C25 E25 G25 I25 K25 M25 A31 C31 E31 G31 I31 K31 M31 A37 C37">
    <cfRule type="expression" dxfId="21" priority="7">
      <formula>A7=""</formula>
    </cfRule>
  </conditionalFormatting>
  <hyperlinks>
    <hyperlink ref="K39:N39" r:id="rId1" display="http://www.vertex42.com/calendars/" xr:uid="{00000000-0004-0000-08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C7:N39 C41:N41 C40:J40 L40:N40 C42:D42 F42:N4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1</vt:lpstr>
      <vt:lpstr>2</vt:lpstr>
      <vt:lpstr>3</vt:lpstr>
      <vt:lpstr>4</vt:lpstr>
      <vt:lpstr>5</vt:lpstr>
      <vt:lpstr>6</vt:lpstr>
      <vt:lpstr>7</vt:lpstr>
      <vt:lpstr>8</vt:lpstr>
      <vt:lpstr>9</vt:lpstr>
      <vt:lpstr>10</vt:lpstr>
      <vt:lpstr>11</vt:lpstr>
      <vt:lpstr>12</vt:lpstr>
      <vt:lpstr>Events</vt:lpstr>
      <vt:lpstr>Moon</vt:lpstr>
      <vt:lpstr>Help</vt:lpstr>
      <vt:lpstr>©</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Events!Print_Area</vt:lpstr>
      <vt:lpstr>startday</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Calendar with Holidays and Moon Phases</dc:title>
  <dc:creator>Vertex42.com</dc:creator>
  <dc:description>(c) 2017-2021 Vertex42 LLC. All Rights Reserved.</dc:description>
  <cp:lastModifiedBy>Vertex42.com Templates</cp:lastModifiedBy>
  <cp:lastPrinted>2017-06-28T21:30:53Z</cp:lastPrinted>
  <dcterms:created xsi:type="dcterms:W3CDTF">2007-03-07T00:27:45Z</dcterms:created>
  <dcterms:modified xsi:type="dcterms:W3CDTF">2021-12-27T17:16:15Z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2017-2021 Vertex42 LLC</vt:lpwstr>
  </property>
  <property fmtid="{D5CDD505-2E9C-101B-9397-08002B2CF9AE}" pid="3" name="Version">
    <vt:lpwstr>1.1.7</vt:lpwstr>
  </property>
  <property fmtid="{D5CDD505-2E9C-101B-9397-08002B2CF9AE}" pid="4" name="Source">
    <vt:lpwstr>https://www.vertex42.com/calendars/calendar-with-holidays.html</vt:lpwstr>
  </property>
</Properties>
</file>