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mc:AlternateContent xmlns:mc="http://schemas.openxmlformats.org/markup-compatibility/2006">
    <mc:Choice Requires="x15">
      <x15ac:absPath xmlns:x15ac="http://schemas.microsoft.com/office/spreadsheetml/2010/11/ac" url="D:\Documents\VERTEX42\TEMPLATES\TEMPLATE - Mortgages and Loans\"/>
    </mc:Choice>
  </mc:AlternateContent>
  <xr:revisionPtr revIDLastSave="0" documentId="13_ncr:1_{0EF4D415-3698-42AD-8C9A-EBFCD8583EBC}" xr6:coauthVersionLast="47" xr6:coauthVersionMax="47" xr10:uidLastSave="{00000000-0000-0000-0000-000000000000}"/>
  <bookViews>
    <workbookView xWindow="2595" yWindow="2595" windowWidth="24495" windowHeight="19395" xr2:uid="{00000000-000D-0000-FFFF-FFFF00000000}"/>
  </bookViews>
  <sheets>
    <sheet name="LineOfCredit" sheetId="4" r:id="rId1"/>
    <sheet name="Help" sheetId="5" r:id="rId2"/>
    <sheet name="©" sheetId="7" r:id="rId3"/>
  </sheets>
  <definedNames>
    <definedName name="_xlnm.Print_Area" localSheetId="0">LineOfCredit!$A$1:$N$81</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hs1" localSheetId="0" hidden="1">LineOfCredit!#REF!</definedName>
    <definedName name="solver_lin" localSheetId="0" hidden="1">2</definedName>
    <definedName name="solver_neg" localSheetId="0" hidden="1">2</definedName>
    <definedName name="solver_num" localSheetId="0" hidden="1">0</definedName>
    <definedName name="solver_nwt" localSheetId="0" hidden="1">1</definedName>
    <definedName name="solver_pre" localSheetId="0" hidden="1">0.000001</definedName>
    <definedName name="solver_rel1" localSheetId="0" hidden="1">1</definedName>
    <definedName name="solver_rhs1" localSheetId="0" hidden="1">30</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1</definedName>
    <definedName name="solver_val" localSheetId="0" hidden="1">0</definedName>
    <definedName name="valuevx">42.314159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9" i="4" l="1"/>
  <c r="B41" i="5"/>
  <c r="B39" i="5"/>
  <c r="H52" i="4" l="1"/>
  <c r="I52" i="4"/>
  <c r="J52" i="4"/>
  <c r="K52" i="4"/>
  <c r="L52" i="4"/>
  <c r="M52" i="4"/>
  <c r="N52" i="4"/>
  <c r="H53" i="4"/>
  <c r="I53" i="4"/>
  <c r="J53" i="4"/>
  <c r="K53" i="4"/>
  <c r="L53" i="4"/>
  <c r="M53" i="4"/>
  <c r="N53" i="4"/>
  <c r="H54" i="4"/>
  <c r="I54" i="4"/>
  <c r="J54" i="4"/>
  <c r="K54" i="4"/>
  <c r="L54" i="4"/>
  <c r="M54" i="4"/>
  <c r="N54" i="4"/>
  <c r="H55" i="4"/>
  <c r="I55" i="4"/>
  <c r="J55" i="4"/>
  <c r="K55" i="4"/>
  <c r="L55" i="4"/>
  <c r="M55" i="4"/>
  <c r="N55" i="4"/>
  <c r="H56" i="4"/>
  <c r="I56" i="4"/>
  <c r="J56" i="4"/>
  <c r="K56" i="4"/>
  <c r="L56" i="4"/>
  <c r="M56" i="4"/>
  <c r="N56" i="4"/>
  <c r="H57" i="4"/>
  <c r="I57" i="4"/>
  <c r="J57" i="4"/>
  <c r="K57" i="4"/>
  <c r="L57" i="4"/>
  <c r="M57" i="4"/>
  <c r="N57" i="4"/>
  <c r="H58" i="4"/>
  <c r="I58" i="4"/>
  <c r="J58" i="4"/>
  <c r="K58" i="4"/>
  <c r="L58" i="4"/>
  <c r="M58" i="4"/>
  <c r="N58" i="4"/>
  <c r="H59" i="4"/>
  <c r="I59" i="4"/>
  <c r="J59" i="4"/>
  <c r="K59" i="4"/>
  <c r="L59" i="4"/>
  <c r="M59" i="4"/>
  <c r="N59" i="4"/>
  <c r="H60" i="4"/>
  <c r="I60" i="4"/>
  <c r="J60" i="4"/>
  <c r="K60" i="4"/>
  <c r="L60" i="4"/>
  <c r="M60" i="4"/>
  <c r="N60" i="4"/>
  <c r="H61" i="4"/>
  <c r="I61" i="4"/>
  <c r="J61" i="4"/>
  <c r="K61" i="4"/>
  <c r="L61" i="4"/>
  <c r="M61" i="4"/>
  <c r="N61" i="4"/>
  <c r="H62" i="4"/>
  <c r="I62" i="4"/>
  <c r="J62" i="4"/>
  <c r="K62" i="4"/>
  <c r="L62" i="4"/>
  <c r="M62" i="4"/>
  <c r="N62" i="4"/>
  <c r="H63" i="4"/>
  <c r="I63" i="4"/>
  <c r="J63" i="4"/>
  <c r="K63" i="4"/>
  <c r="L63" i="4"/>
  <c r="M63" i="4"/>
  <c r="N63" i="4"/>
  <c r="H64" i="4"/>
  <c r="I64" i="4"/>
  <c r="J64" i="4"/>
  <c r="K64" i="4"/>
  <c r="L64" i="4"/>
  <c r="M64" i="4"/>
  <c r="N64" i="4"/>
  <c r="H65" i="4"/>
  <c r="I65" i="4"/>
  <c r="J65" i="4"/>
  <c r="K65" i="4"/>
  <c r="L65" i="4"/>
  <c r="M65" i="4"/>
  <c r="N65" i="4"/>
  <c r="H66" i="4"/>
  <c r="I66" i="4"/>
  <c r="J66" i="4"/>
  <c r="K66" i="4"/>
  <c r="L66" i="4"/>
  <c r="M66" i="4"/>
  <c r="N66" i="4"/>
  <c r="H67" i="4"/>
  <c r="I67" i="4"/>
  <c r="J67" i="4"/>
  <c r="K67" i="4"/>
  <c r="L67" i="4"/>
  <c r="M67" i="4"/>
  <c r="N67" i="4"/>
  <c r="H68" i="4"/>
  <c r="I68" i="4"/>
  <c r="J68" i="4"/>
  <c r="K68" i="4"/>
  <c r="L68" i="4"/>
  <c r="M68" i="4"/>
  <c r="N68" i="4"/>
  <c r="H69" i="4"/>
  <c r="I69" i="4"/>
  <c r="J69" i="4"/>
  <c r="K69" i="4"/>
  <c r="L69" i="4"/>
  <c r="M69" i="4"/>
  <c r="N69" i="4"/>
  <c r="H70" i="4"/>
  <c r="I70" i="4"/>
  <c r="J70" i="4"/>
  <c r="K70" i="4"/>
  <c r="L70" i="4"/>
  <c r="M70" i="4"/>
  <c r="N70" i="4"/>
  <c r="H71" i="4"/>
  <c r="I71" i="4"/>
  <c r="J71" i="4"/>
  <c r="K71" i="4"/>
  <c r="L71" i="4"/>
  <c r="M71" i="4"/>
  <c r="N71" i="4"/>
  <c r="H72" i="4"/>
  <c r="I72" i="4"/>
  <c r="J72" i="4"/>
  <c r="K72" i="4"/>
  <c r="L72" i="4"/>
  <c r="M72" i="4"/>
  <c r="N72" i="4"/>
  <c r="H73" i="4"/>
  <c r="I73" i="4"/>
  <c r="J73" i="4"/>
  <c r="K73" i="4"/>
  <c r="L73" i="4"/>
  <c r="M73" i="4"/>
  <c r="N73" i="4"/>
  <c r="H74" i="4"/>
  <c r="I74" i="4"/>
  <c r="J74" i="4"/>
  <c r="K74" i="4"/>
  <c r="L74" i="4"/>
  <c r="M74" i="4"/>
  <c r="N74" i="4"/>
  <c r="H75" i="4"/>
  <c r="I75" i="4"/>
  <c r="J75" i="4"/>
  <c r="K75" i="4"/>
  <c r="L75" i="4"/>
  <c r="M75" i="4"/>
  <c r="N75" i="4"/>
  <c r="H76" i="4"/>
  <c r="I76" i="4"/>
  <c r="J76" i="4"/>
  <c r="K76" i="4"/>
  <c r="L76" i="4"/>
  <c r="M76" i="4"/>
  <c r="N76" i="4"/>
  <c r="H77" i="4"/>
  <c r="I77" i="4"/>
  <c r="J77" i="4"/>
  <c r="K77" i="4"/>
  <c r="L77" i="4"/>
  <c r="M77" i="4"/>
  <c r="N77" i="4"/>
  <c r="H78" i="4"/>
  <c r="I78" i="4"/>
  <c r="J78" i="4"/>
  <c r="K78" i="4"/>
  <c r="L78" i="4"/>
  <c r="M78" i="4"/>
  <c r="N78" i="4"/>
  <c r="H79" i="4"/>
  <c r="I79" i="4"/>
  <c r="J79" i="4"/>
  <c r="K79" i="4"/>
  <c r="L79" i="4"/>
  <c r="M79" i="4"/>
  <c r="N79" i="4"/>
  <c r="H80" i="4"/>
  <c r="I80" i="4"/>
  <c r="J80" i="4"/>
  <c r="K80" i="4"/>
  <c r="L80" i="4"/>
  <c r="M80" i="4"/>
  <c r="N80" i="4"/>
  <c r="M12" i="4" l="1"/>
  <c r="H18" i="4"/>
  <c r="H19" i="4" s="1"/>
  <c r="H20" i="4" s="1"/>
  <c r="H21" i="4" l="1"/>
  <c r="H22" i="4" s="1"/>
  <c r="H23" i="4" s="1"/>
  <c r="A17" i="4"/>
  <c r="I18" i="4" s="1"/>
  <c r="J18" i="4" s="1"/>
  <c r="L18" i="4" s="1"/>
  <c r="M18" i="4" s="1"/>
  <c r="I19" i="4" s="1"/>
  <c r="M9" i="4"/>
  <c r="M8" i="4"/>
  <c r="H24" i="4" l="1"/>
  <c r="H25" i="4" s="1"/>
  <c r="H26" i="4" s="1"/>
  <c r="H27" i="4" s="1"/>
  <c r="H28" i="4" s="1"/>
  <c r="K18" i="4"/>
  <c r="N18" i="4" s="1"/>
  <c r="J19" i="4" l="1"/>
  <c r="L19" i="4" s="1"/>
  <c r="M19" i="4" s="1"/>
  <c r="I20" i="4" s="1"/>
  <c r="H29" i="4" l="1"/>
  <c r="H30" i="4" l="1"/>
  <c r="H31" i="4" s="1"/>
  <c r="H32" i="4" s="1"/>
  <c r="H33" i="4" s="1"/>
  <c r="H34" i="4" s="1"/>
  <c r="H35" i="4" s="1"/>
  <c r="H36" i="4" s="1"/>
  <c r="H37" i="4" s="1"/>
  <c r="H38" i="4" s="1"/>
  <c r="H39" i="4" s="1"/>
  <c r="H40" i="4" s="1"/>
  <c r="H41" i="4" s="1"/>
  <c r="H42" i="4" s="1"/>
  <c r="H43" i="4" s="1"/>
  <c r="H44" i="4" s="1"/>
  <c r="H45" i="4" s="1"/>
  <c r="H46" i="4" s="1"/>
  <c r="H47" i="4" s="1"/>
  <c r="H48" i="4" s="1"/>
  <c r="H49" i="4" s="1"/>
  <c r="H50" i="4" s="1"/>
  <c r="H51" i="4" s="1"/>
  <c r="K19" i="4"/>
  <c r="J20" i="4" l="1"/>
  <c r="L20" i="4" s="1"/>
  <c r="M20" i="4" s="1"/>
  <c r="N19" i="4"/>
  <c r="K20" i="4" l="1"/>
  <c r="N20" i="4" s="1"/>
  <c r="I21" i="4"/>
  <c r="J21" i="4" l="1"/>
  <c r="L21" i="4" s="1"/>
  <c r="M21" i="4" s="1"/>
  <c r="I22" i="4" s="1"/>
  <c r="K21" i="4" l="1"/>
  <c r="J22" i="4" s="1"/>
  <c r="L22" i="4" s="1"/>
  <c r="M22" i="4" s="1"/>
  <c r="I23" i="4" s="1"/>
  <c r="N21" i="4" l="1"/>
  <c r="K22" i="4"/>
  <c r="N22" i="4" s="1"/>
  <c r="J23" i="4" l="1"/>
  <c r="L23" i="4" s="1"/>
  <c r="M23" i="4" s="1"/>
  <c r="I24" i="4" s="1"/>
  <c r="K23" i="4" l="1"/>
  <c r="N23" i="4" s="1"/>
  <c r="J24" i="4" l="1"/>
  <c r="L24" i="4" s="1"/>
  <c r="M24" i="4" s="1"/>
  <c r="I25" i="4" s="1"/>
  <c r="K24" i="4" l="1"/>
  <c r="J25" i="4" s="1"/>
  <c r="L25" i="4" s="1"/>
  <c r="M25" i="4" s="1"/>
  <c r="N24" i="4" l="1"/>
  <c r="I26" i="4"/>
  <c r="K25" i="4"/>
  <c r="J26" i="4" l="1"/>
  <c r="L26" i="4" s="1"/>
  <c r="M26" i="4" s="1"/>
  <c r="N25" i="4"/>
  <c r="I27" i="4" l="1"/>
  <c r="K26" i="4"/>
  <c r="J27" i="4" l="1"/>
  <c r="L27" i="4" s="1"/>
  <c r="M27" i="4" s="1"/>
  <c r="N26" i="4"/>
  <c r="I28" i="4" l="1"/>
  <c r="K27" i="4"/>
  <c r="J28" i="4" l="1"/>
  <c r="L28" i="4" s="1"/>
  <c r="M28" i="4" s="1"/>
  <c r="N27" i="4"/>
  <c r="I29" i="4" l="1"/>
  <c r="K28" i="4"/>
  <c r="J29" i="4" l="1"/>
  <c r="L29" i="4" s="1"/>
  <c r="M29" i="4" s="1"/>
  <c r="N28" i="4"/>
  <c r="K29" i="4" l="1"/>
  <c r="N29" i="4" l="1"/>
  <c r="I30" i="4" l="1"/>
  <c r="J30" i="4" s="1"/>
  <c r="L30" i="4" s="1"/>
  <c r="M30" i="4" s="1"/>
  <c r="I31" i="4" s="1"/>
  <c r="K30" i="4" l="1"/>
  <c r="N30" i="4" s="1"/>
  <c r="J31" i="4" l="1"/>
  <c r="L31" i="4" s="1"/>
  <c r="M31" i="4" s="1"/>
  <c r="I32" i="4" s="1"/>
  <c r="K31" i="4" l="1"/>
  <c r="N31" i="4" s="1"/>
  <c r="J32" i="4" l="1"/>
  <c r="L32" i="4" s="1"/>
  <c r="M32" i="4" s="1"/>
  <c r="I33" i="4" s="1"/>
  <c r="K32" i="4" l="1"/>
  <c r="N32" i="4" s="1"/>
  <c r="J33" i="4" l="1"/>
  <c r="L33" i="4" s="1"/>
  <c r="M33" i="4" s="1"/>
  <c r="I34" i="4" s="1"/>
  <c r="K33" i="4" l="1"/>
  <c r="J34" i="4" s="1"/>
  <c r="L34" i="4" s="1"/>
  <c r="M34" i="4" s="1"/>
  <c r="N33" i="4"/>
  <c r="K34" i="4" l="1"/>
  <c r="N34" i="4" s="1"/>
  <c r="I35" i="4"/>
  <c r="J35" i="4" l="1"/>
  <c r="L35" i="4" s="1"/>
  <c r="M35" i="4" s="1"/>
  <c r="K35" i="4" l="1"/>
  <c r="N35" i="4" s="1"/>
  <c r="I36" i="4"/>
  <c r="J36" i="4" l="1"/>
  <c r="L36" i="4" s="1"/>
  <c r="M36" i="4" s="1"/>
  <c r="K36" i="4" l="1"/>
  <c r="N36" i="4" s="1"/>
  <c r="I37" i="4"/>
  <c r="J37" i="4" l="1"/>
  <c r="L37" i="4" s="1"/>
  <c r="M37" i="4" s="1"/>
  <c r="I38" i="4" s="1"/>
  <c r="K37" i="4" l="1"/>
  <c r="J38" i="4" s="1"/>
  <c r="L38" i="4" s="1"/>
  <c r="M38" i="4" s="1"/>
  <c r="I39" i="4" s="1"/>
  <c r="N37" i="4" l="1"/>
  <c r="K38" i="4"/>
  <c r="N38" i="4" s="1"/>
  <c r="J39" i="4" l="1"/>
  <c r="L39" i="4" s="1"/>
  <c r="M39" i="4" s="1"/>
  <c r="I40" i="4" s="1"/>
  <c r="K39" i="4" l="1"/>
  <c r="N39" i="4" s="1"/>
  <c r="J40" i="4" l="1"/>
  <c r="L40" i="4" s="1"/>
  <c r="M40" i="4" s="1"/>
  <c r="I41" i="4" s="1"/>
  <c r="K40" i="4" l="1"/>
  <c r="J41" i="4" s="1"/>
  <c r="L41" i="4" s="1"/>
  <c r="M41" i="4" s="1"/>
  <c r="I42" i="4" s="1"/>
  <c r="K41" i="4" l="1"/>
  <c r="N41" i="4" s="1"/>
  <c r="N40" i="4"/>
  <c r="J42" i="4" l="1"/>
  <c r="L42" i="4" s="1"/>
  <c r="M42" i="4" s="1"/>
  <c r="I43" i="4" s="1"/>
  <c r="K42" i="4" l="1"/>
  <c r="N42" i="4" s="1"/>
  <c r="J43" i="4" l="1"/>
  <c r="K43" i="4" s="1"/>
  <c r="L43" i="4" l="1"/>
  <c r="M43" i="4" s="1"/>
  <c r="I44" i="4" s="1"/>
  <c r="J44" i="4" s="1"/>
  <c r="N43" i="4" l="1"/>
  <c r="L44" i="4"/>
  <c r="M44" i="4" s="1"/>
  <c r="K44" i="4"/>
  <c r="N44" i="4" l="1"/>
  <c r="I45" i="4"/>
  <c r="J45" i="4" s="1"/>
  <c r="I46" i="4"/>
  <c r="J46" i="4" s="1"/>
  <c r="L46" i="4" s="1"/>
  <c r="M46" i="4" s="1"/>
  <c r="L45" i="4" l="1"/>
  <c r="M45" i="4" s="1"/>
  <c r="K45" i="4"/>
  <c r="K46" i="4"/>
  <c r="N46" i="4" s="1"/>
  <c r="I47" i="4"/>
  <c r="N45" i="4" l="1"/>
  <c r="J47" i="4"/>
  <c r="L47" i="4" l="1"/>
  <c r="M47" i="4" s="1"/>
  <c r="K47" i="4"/>
  <c r="I48" i="4" l="1"/>
  <c r="N47" i="4"/>
  <c r="J48" i="4" l="1"/>
  <c r="L48" i="4" l="1"/>
  <c r="M48" i="4" s="1"/>
  <c r="K48" i="4"/>
  <c r="I49" i="4" l="1"/>
  <c r="N48" i="4"/>
  <c r="J49" i="4" l="1"/>
  <c r="L49" i="4" l="1"/>
  <c r="M49" i="4" s="1"/>
  <c r="K49" i="4"/>
  <c r="I50" i="4" l="1"/>
  <c r="N49" i="4"/>
  <c r="J50" i="4" l="1"/>
  <c r="L50" i="4" l="1"/>
  <c r="M50" i="4" s="1"/>
  <c r="K50" i="4"/>
  <c r="I51" i="4" l="1"/>
  <c r="M10" i="4" s="1"/>
  <c r="N50" i="4"/>
  <c r="J51" i="4" l="1"/>
  <c r="L51" i="4" l="1"/>
  <c r="M51" i="4" s="1"/>
  <c r="M11" i="4"/>
  <c r="K51" i="4"/>
  <c r="N51" i="4" l="1"/>
  <c r="M1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D8" authorId="0" shapeId="0" xr:uid="{00000000-0006-0000-0000-000001000000}">
      <text>
        <r>
          <rPr>
            <sz val="8"/>
            <color indexed="81"/>
            <rFont val="Tahoma"/>
            <family val="2"/>
          </rPr>
          <t>The Credit Limit is just for reference. It is not used in other calculations in this spreadsheet.</t>
        </r>
      </text>
    </comment>
    <comment ref="D9" authorId="0" shapeId="0" xr:uid="{00000000-0006-0000-0000-000002000000}">
      <text>
        <r>
          <rPr>
            <sz val="8"/>
            <color indexed="81"/>
            <rFont val="Tahoma"/>
            <family val="2"/>
          </rPr>
          <t>This will be either 365 or 360 depending on how the lender calculates the "per diem" interest rate.</t>
        </r>
      </text>
    </comment>
  </commentList>
</comments>
</file>

<file path=xl/sharedStrings.xml><?xml version="1.0" encoding="utf-8"?>
<sst xmlns="http://schemas.openxmlformats.org/spreadsheetml/2006/main" count="101" uniqueCount="94">
  <si>
    <t>Total Payments</t>
  </si>
  <si>
    <t>Payment</t>
  </si>
  <si>
    <t>HELP</t>
  </si>
  <si>
    <t>Date</t>
  </si>
  <si>
    <t>Interest
Accrued</t>
  </si>
  <si>
    <t>Interest
Balance</t>
  </si>
  <si>
    <t>Borrower:</t>
  </si>
  <si>
    <t>[Address, City, ST ZIP]</t>
  </si>
  <si>
    <t>[Address, City, ST  ZIP]</t>
  </si>
  <si>
    <t>Phone: [Phone]</t>
  </si>
  <si>
    <t>Interest Rate</t>
  </si>
  <si>
    <t>Draw</t>
  </si>
  <si>
    <t>Interest Paid</t>
  </si>
  <si>
    <t>Principal Paid</t>
  </si>
  <si>
    <t>Credit Limit (reference)</t>
  </si>
  <si>
    <t>Total Interest Accrued</t>
  </si>
  <si>
    <t>Total Interest Paid</t>
  </si>
  <si>
    <t>Total Draws/Disbursements</t>
  </si>
  <si>
    <t>By Vertex42.com</t>
  </si>
  <si>
    <t>Do not submit copies or modifications of this template to any website or online template gallery.</t>
  </si>
  <si>
    <t>Please review the following license agreement to learn how you may or may not use this template. Thank you.</t>
  </si>
  <si>
    <t>Line of Credit Tracker</t>
  </si>
  <si>
    <t>Instructions</t>
  </si>
  <si>
    <t>Additional Help</t>
  </si>
  <si>
    <t>The link at the top of this worksheet will take you to the web page on vertex42.com that talks about this template.</t>
  </si>
  <si>
    <t>ARTICLE</t>
  </si>
  <si>
    <t>This spreadsheet can be used to track payments and draws for a line of credit that accrues interest daily based on the current principal balance.</t>
  </si>
  <si>
    <t>Getting Started</t>
  </si>
  <si>
    <t>• Enter the Credit Limit (this will be for your reference only)</t>
  </si>
  <si>
    <t>Payment and Draw History</t>
  </si>
  <si>
    <t>Estimating an Interest Reserve</t>
  </si>
  <si>
    <t>• Enter the planned or actual disbursements by including the dates and the draw amounts.</t>
  </si>
  <si>
    <t>• If your line of credit transitions to a loan at some date, enter the date the loan will be converted to a standard loan.</t>
  </si>
  <si>
    <r>
      <t xml:space="preserve">• The </t>
    </r>
    <r>
      <rPr>
        <i/>
        <sz val="11"/>
        <color rgb="FF000000"/>
        <rFont val="Arial"/>
        <family val="2"/>
      </rPr>
      <t>Total Interest Accrued</t>
    </r>
    <r>
      <rPr>
        <sz val="11"/>
        <color rgb="FF000000"/>
        <rFont val="Arial"/>
        <family val="2"/>
      </rPr>
      <t xml:space="preserve"> amount would then be an estimate of what you'd need in an Interest Reserve account.</t>
    </r>
  </si>
  <si>
    <r>
      <t xml:space="preserve">• In the first line of the </t>
    </r>
    <r>
      <rPr>
        <i/>
        <sz val="11"/>
        <rFont val="Arial"/>
        <family val="2"/>
      </rPr>
      <t>Payment and Draw History</t>
    </r>
    <r>
      <rPr>
        <sz val="11"/>
        <rFont val="Arial"/>
        <family val="2"/>
      </rPr>
      <t xml:space="preserve"> table, enter the </t>
    </r>
    <r>
      <rPr>
        <i/>
        <sz val="11"/>
        <rFont val="Arial"/>
        <family val="2"/>
      </rPr>
      <t>Date</t>
    </r>
    <r>
      <rPr>
        <sz val="11"/>
        <rFont val="Arial"/>
        <family val="2"/>
      </rPr>
      <t xml:space="preserve"> of the first draw, and the </t>
    </r>
    <r>
      <rPr>
        <i/>
        <sz val="11"/>
        <rFont val="Arial"/>
        <family val="2"/>
      </rPr>
      <t>Draw</t>
    </r>
    <r>
      <rPr>
        <sz val="11"/>
        <rFont val="Arial"/>
        <family val="2"/>
      </rPr>
      <t xml:space="preserve"> amount.</t>
    </r>
  </si>
  <si>
    <r>
      <t xml:space="preserve">• Enter the </t>
    </r>
    <r>
      <rPr>
        <i/>
        <sz val="11"/>
        <rFont val="Arial"/>
        <family val="2"/>
      </rPr>
      <t>Days in Year</t>
    </r>
    <r>
      <rPr>
        <sz val="11"/>
        <rFont val="Arial"/>
        <family val="2"/>
      </rPr>
      <t xml:space="preserve"> (see the cell comment)</t>
    </r>
  </si>
  <si>
    <t>This Calculator Assumes the Following</t>
  </si>
  <si>
    <r>
      <t xml:space="preserve">• Interest accrues on a daily basis, like most lines of credit. The </t>
    </r>
    <r>
      <rPr>
        <i/>
        <sz val="11"/>
        <color rgb="FF000000"/>
        <rFont val="Arial"/>
        <family val="2"/>
      </rPr>
      <t>Days in Year</t>
    </r>
    <r>
      <rPr>
        <sz val="11"/>
        <color rgb="FF000000"/>
        <rFont val="Arial"/>
        <family val="2"/>
      </rPr>
      <t xml:space="preserve"> value should be 365 or 360 depending on how the lender calculates "per diem" interest.</t>
    </r>
  </si>
  <si>
    <t>• The Interest Accrued amount is rounded to the nearest cent (1/100).</t>
  </si>
  <si>
    <t>http://www.vertex42.com/ExcelTemplates/line-of-credit-tracker.html</t>
  </si>
  <si>
    <t>Days in Year (for per diem rate)</t>
  </si>
  <si>
    <t>◄ Update the header information</t>
  </si>
  <si>
    <r>
      <rPr>
        <b/>
        <sz val="12"/>
        <rFont val="Arial"/>
        <family val="2"/>
      </rPr>
      <t>Disclaimer</t>
    </r>
    <r>
      <rPr>
        <sz val="12"/>
        <rFont val="Arial"/>
        <family val="2"/>
      </rPr>
      <t>: This spreadsheet is provided for informational use only and is not intended to be relied on as professional financial or legal advice.</t>
    </r>
  </si>
  <si>
    <t>[Lender Name]</t>
  </si>
  <si>
    <t>• Interest accrued is NOT added to the principal balance.</t>
  </si>
  <si>
    <t>What To Do When the Interest Rate Changes</t>
  </si>
  <si>
    <t>Principal Balance</t>
  </si>
  <si>
    <t>Total Owed</t>
  </si>
  <si>
    <t>Rounding of Interest Accrued is:</t>
  </si>
  <si>
    <t>On</t>
  </si>
  <si>
    <t>Memo</t>
  </si>
  <si>
    <t>5.5% as of 3/16/15</t>
  </si>
  <si>
    <t>• A Principal-Only payment may be applied by entering a negative Draw amount.</t>
  </si>
  <si>
    <t>Fees Charged</t>
  </si>
  <si>
    <t>Fees Paid</t>
  </si>
  <si>
    <t>Fee Balance</t>
  </si>
  <si>
    <t>Total Fees Owed</t>
  </si>
  <si>
    <t>• Payments are applied at the END of the day</t>
  </si>
  <si>
    <t>Changes in this version:</t>
  </si>
  <si>
    <t>• Draws are made at the END of the day</t>
  </si>
  <si>
    <t>• Added Fee Tracking (Fees Paid needs to be &lt;= Payment)</t>
  </si>
  <si>
    <t>• A Draw is assumed to be made at the END of the day, so interest is not charged on the Draw the day it is made.</t>
  </si>
  <si>
    <t>• Allows multiple payments per day</t>
  </si>
  <si>
    <t>BETA: CHECK RESULTS CAREFULLY, AND REPORT PROBLEMS</t>
  </si>
  <si>
    <t>© 2014-2023 Vertex42 LLC</t>
  </si>
  <si>
    <t>Summary</t>
  </si>
  <si>
    <t>Do not delete this worksheet</t>
  </si>
  <si>
    <t>https://www.vertex42.com/licensing/EULA_privateuse.html</t>
  </si>
  <si>
    <t>License Agreement</t>
  </si>
  <si>
    <t>This spreadsheet, including all worksheets and associated content is a copyrighted work under the United States and other copyright laws.</t>
  </si>
  <si>
    <t>Related Templates and Resources</t>
  </si>
  <si>
    <t>6.5% charged as of 9/19/14</t>
  </si>
  <si>
    <t>last day of 6% rate</t>
  </si>
  <si>
    <t>accruing monthly, but are not</t>
  </si>
  <si>
    <t>[These 3 rows show interest</t>
  </si>
  <si>
    <t>necessary (may be deleted)]</t>
  </si>
  <si>
    <t>fee charged</t>
  </si>
  <si>
    <t>fee paid</t>
  </si>
  <si>
    <t>Example: interest-only payment</t>
  </si>
  <si>
    <t>Example: principal-only payment</t>
  </si>
  <si>
    <t>[Example: two payments on</t>
  </si>
  <si>
    <t>the same date]</t>
  </si>
  <si>
    <t>• Dates must be in chronological order</t>
  </si>
  <si>
    <t>Calculating a Final Payment</t>
  </si>
  <si>
    <t>To enter a final payment that brings the Total Owed to zero, enter the Date of the final payment on the next available row. The final Payment should be equal to the previous Total Owed (amount from the previous row) plus the current Interest Accrued (the amount calculated on the final row).</t>
  </si>
  <si>
    <t>• CF Rule Highlights the Principal Balance if it is &gt; Credit Limit</t>
  </si>
  <si>
    <t>◄ Enter the Date, Rate, and initial Draw</t>
  </si>
  <si>
    <t>Clear the sample values in cells A18:G42</t>
  </si>
  <si>
    <t>◄ Insert new rows above this line (do not forget to copy formulas down)</t>
  </si>
  <si>
    <t>© 2014-2024 Vertex42 LLC</t>
  </si>
  <si>
    <t>Important: This spreadsheet may not track perfectly with your actual line of credit if your lender does not calculate things the same as this spreadsheet. See the list of assumptions below.</t>
  </si>
  <si>
    <t>If a new rate starts on 9/15/2024, first add a row for 9/14/2024 (the previous day) with the old rate and a 0 payment. This will update the accrued interest to that point based on the old rate. If your next payment is 10/15/2024, the new rate entered on 10/15/2024 will be applied to the period between 9/15/2024 and 10/15/2024.</t>
  </si>
  <si>
    <r>
      <t xml:space="preserve">• If a Payment is made, the payment is applied at the END of the day, first to the </t>
    </r>
    <r>
      <rPr>
        <i/>
        <sz val="11"/>
        <rFont val="Arial"/>
        <family val="2"/>
      </rPr>
      <t>Interest Balance plus Interest Accrued</t>
    </r>
    <r>
      <rPr>
        <sz val="11"/>
        <rFont val="Arial"/>
        <family val="2"/>
      </rPr>
      <t xml:space="preserve">, and </t>
    </r>
    <r>
      <rPr>
        <sz val="11"/>
        <color rgb="FF000000"/>
        <rFont val="Arial"/>
        <family val="2"/>
      </rPr>
      <t xml:space="preserve">then to the </t>
    </r>
    <r>
      <rPr>
        <i/>
        <sz val="11"/>
        <color rgb="FF000000"/>
        <rFont val="Arial"/>
        <family val="2"/>
      </rPr>
      <t>Principal</t>
    </r>
    <r>
      <rPr>
        <sz val="11"/>
        <color rgb="FF000000"/>
        <rFont val="Arial"/>
        <family val="2"/>
      </rPr>
      <t xml:space="preserve"> (if anything is left over).</t>
    </r>
  </si>
  <si>
    <t xml:space="preserve"> Line of Credit Tracker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</si>
</sst>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
    <numFmt numFmtId="165" formatCode="m/d/yy;@"/>
    <numFmt numFmtId="166" formatCode="m/d/yy"/>
  </numFmts>
  <fonts count="35" x14ac:knownFonts="1">
    <font>
      <sz val="10"/>
      <name val="Arial"/>
      <family val="2"/>
    </font>
    <font>
      <sz val="10"/>
      <name val="Arial"/>
      <family val="2"/>
    </font>
    <font>
      <u/>
      <sz val="10"/>
      <color indexed="36"/>
      <name val="Arial"/>
      <family val="2"/>
    </font>
    <font>
      <sz val="8"/>
      <name val="Arial"/>
      <family val="2"/>
    </font>
    <font>
      <sz val="8"/>
      <color indexed="81"/>
      <name val="Tahoma"/>
      <family val="2"/>
    </font>
    <font>
      <sz val="8"/>
      <name val="Arial"/>
      <family val="2"/>
    </font>
    <font>
      <b/>
      <sz val="12"/>
      <name val="Arial"/>
      <family val="2"/>
    </font>
    <font>
      <sz val="10"/>
      <name val="Arial"/>
      <family val="2"/>
    </font>
    <font>
      <b/>
      <sz val="10"/>
      <name val="Arial"/>
      <family val="2"/>
    </font>
    <font>
      <sz val="11"/>
      <name val="Arial"/>
      <family val="2"/>
    </font>
    <font>
      <sz val="12"/>
      <name val="Arial"/>
      <family val="2"/>
    </font>
    <font>
      <i/>
      <sz val="10"/>
      <name val="Arial"/>
      <family val="2"/>
    </font>
    <font>
      <b/>
      <sz val="11"/>
      <name val="Arial"/>
      <family val="2"/>
    </font>
    <font>
      <i/>
      <sz val="8"/>
      <name val="Arial"/>
      <family val="2"/>
    </font>
    <font>
      <u/>
      <sz val="12"/>
      <color indexed="12"/>
      <name val="Arial"/>
      <family val="2"/>
    </font>
    <font>
      <sz val="9"/>
      <color theme="0" tint="-0.499984740745262"/>
      <name val="Arial"/>
      <family val="2"/>
    </font>
    <font>
      <u/>
      <sz val="11"/>
      <color indexed="12"/>
      <name val="Arial"/>
      <family val="2"/>
    </font>
    <font>
      <i/>
      <sz val="11"/>
      <name val="Arial"/>
      <family val="2"/>
    </font>
    <font>
      <sz val="9"/>
      <color theme="1" tint="0.34998626667073579"/>
      <name val="Arial"/>
      <family val="2"/>
    </font>
    <font>
      <i/>
      <sz val="11"/>
      <color rgb="FF000000"/>
      <name val="Arial"/>
      <family val="2"/>
    </font>
    <font>
      <sz val="11"/>
      <color rgb="FF000000"/>
      <name val="Arial"/>
      <family val="2"/>
    </font>
    <font>
      <b/>
      <sz val="9"/>
      <color theme="4" tint="-0.249977111117893"/>
      <name val="Arial"/>
      <family val="2"/>
    </font>
    <font>
      <b/>
      <sz val="18"/>
      <color theme="0"/>
      <name val="Arial"/>
      <family val="2"/>
    </font>
    <font>
      <sz val="18"/>
      <color theme="0"/>
      <name val="Arial"/>
      <family val="2"/>
    </font>
    <font>
      <sz val="10"/>
      <color theme="0"/>
      <name val="Arial"/>
      <family val="2"/>
    </font>
    <font>
      <sz val="9"/>
      <name val="Arial"/>
      <family val="2"/>
    </font>
    <font>
      <sz val="8"/>
      <color theme="1" tint="0.499984740745262"/>
      <name val="Arial"/>
      <family val="2"/>
    </font>
    <font>
      <sz val="9"/>
      <color theme="4" tint="-0.249977111117893"/>
      <name val="Arial"/>
      <family val="2"/>
    </font>
    <font>
      <b/>
      <sz val="9"/>
      <color rgb="FFFF0000"/>
      <name val="Arial"/>
      <family val="2"/>
    </font>
    <font>
      <sz val="12"/>
      <color theme="1"/>
      <name val="Arial"/>
      <family val="2"/>
    </font>
    <font>
      <u/>
      <sz val="10"/>
      <color indexed="12"/>
      <name val="Arial"/>
      <family val="2"/>
    </font>
    <font>
      <b/>
      <sz val="12"/>
      <color rgb="FF234372"/>
      <name val="Arial"/>
      <family val="2"/>
    </font>
    <font>
      <sz val="12"/>
      <color rgb="FF234372"/>
      <name val="Arial"/>
      <family val="2"/>
    </font>
    <font>
      <sz val="14"/>
      <color rgb="FF234372"/>
      <name val="Arial"/>
      <family val="2"/>
    </font>
    <font>
      <b/>
      <sz val="10"/>
      <color theme="4" tint="-0.249977111117893"/>
      <name val="Arial"/>
      <family val="2"/>
    </font>
  </fonts>
  <fills count="10">
    <fill>
      <patternFill patternType="none"/>
    </fill>
    <fill>
      <patternFill patternType="gray125"/>
    </fill>
    <fill>
      <patternFill patternType="solid">
        <fgColor indexed="47"/>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0.249977111117893"/>
        <bgColor indexed="64"/>
      </patternFill>
    </fill>
    <fill>
      <patternFill patternType="solid">
        <fgColor theme="0"/>
        <bgColor indexed="64"/>
      </patternFill>
    </fill>
    <fill>
      <patternFill patternType="solid">
        <fgColor rgb="FF3464AB"/>
        <bgColor indexed="64"/>
      </patternFill>
    </fill>
    <fill>
      <patternFill patternType="solid">
        <fgColor rgb="FFDEE8F5"/>
        <bgColor indexed="64"/>
      </patternFill>
    </fill>
  </fills>
  <borders count="7">
    <border>
      <left/>
      <right/>
      <top/>
      <bottom/>
      <diagonal/>
    </border>
    <border>
      <left style="thin">
        <color indexed="55"/>
      </left>
      <right style="thin">
        <color indexed="55"/>
      </right>
      <top style="thin">
        <color indexed="55"/>
      </top>
      <bottom style="thin">
        <color indexed="55"/>
      </bottom>
      <diagonal/>
    </border>
    <border>
      <left/>
      <right/>
      <top/>
      <bottom style="thin">
        <color indexed="55"/>
      </bottom>
      <diagonal/>
    </border>
    <border>
      <left/>
      <right/>
      <top/>
      <bottom style="thin">
        <color theme="4"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4" tint="-0.24994659260841701"/>
      </top>
      <bottom/>
      <diagonal/>
    </border>
    <border>
      <left/>
      <right/>
      <top/>
      <bottom style="thin">
        <color rgb="FF3464AB"/>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9" fontId="1" fillId="0" borderId="0" applyFont="0" applyFill="0" applyBorder="0" applyAlignment="0" applyProtection="0"/>
  </cellStyleXfs>
  <cellXfs count="82">
    <xf numFmtId="0" fontId="0" fillId="0" borderId="0" xfId="0"/>
    <xf numFmtId="0" fontId="10" fillId="0" borderId="0" xfId="0" applyFont="1"/>
    <xf numFmtId="0" fontId="15" fillId="0" borderId="0" xfId="0" applyFont="1" applyAlignment="1">
      <alignment horizontal="right" vertical="center"/>
    </xf>
    <xf numFmtId="0" fontId="9" fillId="0" borderId="0" xfId="0" applyFont="1" applyAlignment="1">
      <alignment vertical="top" wrapText="1"/>
    </xf>
    <xf numFmtId="0" fontId="17" fillId="0" borderId="0" xfId="0" applyFont="1" applyAlignment="1">
      <alignment vertical="top" wrapText="1"/>
    </xf>
    <xf numFmtId="0" fontId="16" fillId="0" borderId="0" xfId="3" applyFont="1" applyAlignment="1" applyProtection="1">
      <alignment horizontal="left" indent="1"/>
    </xf>
    <xf numFmtId="0" fontId="9" fillId="0" borderId="0" xfId="0" applyFont="1"/>
    <xf numFmtId="0" fontId="9" fillId="0" borderId="0" xfId="0" applyFont="1" applyAlignment="1">
      <alignment vertical="top"/>
    </xf>
    <xf numFmtId="0" fontId="18" fillId="3" borderId="0" xfId="0" applyFont="1" applyFill="1" applyAlignment="1">
      <alignment horizontal="center"/>
    </xf>
    <xf numFmtId="0" fontId="12" fillId="0" borderId="0" xfId="0" applyFont="1"/>
    <xf numFmtId="0" fontId="30" fillId="0" borderId="0" xfId="3" applyAlignment="1" applyProtection="1">
      <alignment horizontal="left" vertical="top"/>
    </xf>
    <xf numFmtId="0" fontId="21" fillId="0" borderId="0" xfId="0" applyFont="1"/>
    <xf numFmtId="0" fontId="21" fillId="0" borderId="0" xfId="0" applyFont="1" applyAlignment="1">
      <alignment horizontal="right"/>
    </xf>
    <xf numFmtId="0" fontId="22" fillId="5" borderId="0" xfId="0" applyFont="1" applyFill="1" applyAlignment="1">
      <alignment vertical="center"/>
    </xf>
    <xf numFmtId="0" fontId="23" fillId="5" borderId="0" xfId="0" applyFont="1" applyFill="1"/>
    <xf numFmtId="0" fontId="24" fillId="5" borderId="0" xfId="0" applyFont="1" applyFill="1"/>
    <xf numFmtId="165" fontId="25" fillId="0" borderId="4" xfId="0" applyNumberFormat="1" applyFont="1" applyBorder="1" applyAlignment="1">
      <alignment horizontal="right" vertical="center"/>
    </xf>
    <xf numFmtId="164" fontId="25" fillId="0" borderId="4" xfId="4" applyNumberFormat="1" applyFont="1" applyFill="1" applyBorder="1" applyAlignment="1" applyProtection="1">
      <alignment horizontal="right" vertical="center"/>
    </xf>
    <xf numFmtId="4" fontId="25" fillId="0" borderId="4" xfId="0" applyNumberFormat="1" applyFont="1" applyBorder="1" applyAlignment="1">
      <alignment horizontal="right" vertical="center"/>
    </xf>
    <xf numFmtId="4" fontId="25" fillId="0" borderId="0" xfId="0" applyNumberFormat="1" applyFont="1" applyAlignment="1">
      <alignment horizontal="right" vertical="center"/>
    </xf>
    <xf numFmtId="0" fontId="13" fillId="6" borderId="0" xfId="0" applyFont="1" applyFill="1" applyAlignment="1">
      <alignment vertical="center"/>
    </xf>
    <xf numFmtId="0" fontId="11" fillId="6" borderId="0" xfId="0" applyFont="1" applyFill="1" applyAlignment="1">
      <alignment vertical="center"/>
    </xf>
    <xf numFmtId="0" fontId="0" fillId="6" borderId="0" xfId="0" applyFill="1" applyAlignment="1">
      <alignment vertical="center"/>
    </xf>
    <xf numFmtId="0" fontId="3" fillId="0" borderId="0" xfId="0" applyFont="1" applyAlignment="1">
      <alignment horizontal="left" vertical="center"/>
    </xf>
    <xf numFmtId="0" fontId="30" fillId="0" borderId="0" xfId="3" applyAlignment="1" applyProtection="1">
      <alignment horizontal="left"/>
    </xf>
    <xf numFmtId="0" fontId="9" fillId="4" borderId="3" xfId="0" applyFont="1" applyFill="1" applyBorder="1" applyAlignment="1">
      <alignment horizontal="right" vertical="center" wrapText="1"/>
    </xf>
    <xf numFmtId="44" fontId="9" fillId="0" borderId="1" xfId="1" applyFont="1" applyFill="1" applyBorder="1" applyAlignment="1" applyProtection="1">
      <alignment vertical="center"/>
      <protection locked="0"/>
    </xf>
    <xf numFmtId="0" fontId="9" fillId="0" borderId="0" xfId="0" applyFont="1" applyAlignment="1">
      <alignment horizontal="right" vertical="center" indent="1"/>
    </xf>
    <xf numFmtId="0" fontId="9" fillId="4" borderId="3" xfId="0" applyFont="1" applyFill="1" applyBorder="1" applyAlignment="1">
      <alignment horizontal="center" vertical="center" wrapText="1"/>
    </xf>
    <xf numFmtId="4" fontId="25" fillId="0" borderId="4" xfId="0" applyNumberFormat="1" applyFont="1" applyBorder="1" applyAlignment="1">
      <alignment horizontal="left" vertical="center"/>
    </xf>
    <xf numFmtId="4" fontId="27" fillId="0" borderId="0" xfId="0" applyNumberFormat="1" applyFont="1"/>
    <xf numFmtId="0" fontId="12" fillId="0" borderId="2" xfId="0" applyFont="1" applyBorder="1" applyAlignment="1">
      <alignment vertical="center"/>
    </xf>
    <xf numFmtId="0" fontId="25" fillId="4" borderId="3" xfId="0" applyFont="1" applyFill="1" applyBorder="1" applyAlignment="1">
      <alignment horizontal="center" vertical="center" wrapText="1"/>
    </xf>
    <xf numFmtId="0" fontId="25" fillId="4" borderId="3" xfId="0" applyFont="1" applyFill="1" applyBorder="1" applyAlignment="1">
      <alignment horizontal="right" vertical="center" wrapText="1"/>
    </xf>
    <xf numFmtId="0" fontId="28" fillId="0" borderId="0" xfId="0" applyFont="1"/>
    <xf numFmtId="0" fontId="1" fillId="0" borderId="0" xfId="0" applyFont="1"/>
    <xf numFmtId="0" fontId="9" fillId="7" borderId="0" xfId="0" applyFont="1" applyFill="1"/>
    <xf numFmtId="0" fontId="1" fillId="7" borderId="0" xfId="0" applyFont="1" applyFill="1"/>
    <xf numFmtId="0" fontId="29" fillId="7" borderId="0" xfId="0" applyFont="1" applyFill="1" applyAlignment="1">
      <alignment horizontal="left" wrapText="1"/>
    </xf>
    <xf numFmtId="0" fontId="10" fillId="7" borderId="0" xfId="0" applyFont="1" applyFill="1" applyAlignment="1">
      <alignment horizontal="left"/>
    </xf>
    <xf numFmtId="0" fontId="14" fillId="7" borderId="0" xfId="0" applyFont="1" applyFill="1" applyAlignment="1">
      <alignment horizontal="left" wrapText="1"/>
    </xf>
    <xf numFmtId="0" fontId="6" fillId="7" borderId="0" xfId="0" applyFont="1" applyFill="1" applyAlignment="1">
      <alignment horizontal="left" wrapText="1"/>
    </xf>
    <xf numFmtId="0" fontId="10" fillId="7" borderId="0" xfId="0" applyFont="1" applyFill="1" applyAlignment="1">
      <alignment horizontal="left" wrapText="1"/>
    </xf>
    <xf numFmtId="0" fontId="10" fillId="7" borderId="0" xfId="0" applyFont="1" applyFill="1"/>
    <xf numFmtId="0" fontId="10" fillId="7" borderId="0" xfId="0" applyFont="1" applyFill="1" applyAlignment="1">
      <alignment horizontal="left" wrapText="1" indent="1"/>
    </xf>
    <xf numFmtId="0" fontId="23" fillId="8" borderId="6" xfId="0" applyFont="1" applyFill="1" applyBorder="1" applyAlignment="1">
      <alignment vertical="center"/>
    </xf>
    <xf numFmtId="0" fontId="22" fillId="8" borderId="6" xfId="0" applyFont="1" applyFill="1" applyBorder="1" applyAlignment="1">
      <alignment horizontal="left" vertical="center"/>
    </xf>
    <xf numFmtId="0" fontId="22" fillId="8" borderId="6" xfId="0" applyFont="1" applyFill="1" applyBorder="1" applyAlignment="1">
      <alignment horizontal="left" vertical="center" indent="1"/>
    </xf>
    <xf numFmtId="0" fontId="30" fillId="7" borderId="0" xfId="3" applyFill="1" applyAlignment="1" applyProtection="1">
      <alignment horizontal="left" wrapText="1"/>
    </xf>
    <xf numFmtId="0" fontId="10" fillId="7" borderId="0" xfId="0" applyFont="1" applyFill="1" applyAlignment="1">
      <alignment horizontal="left" vertical="top" wrapText="1"/>
    </xf>
    <xf numFmtId="0" fontId="31" fillId="9" borderId="0" xfId="0" applyFont="1" applyFill="1" applyAlignment="1">
      <alignment vertical="center"/>
    </xf>
    <xf numFmtId="0" fontId="32" fillId="9" borderId="0" xfId="0" applyFont="1" applyFill="1" applyAlignment="1">
      <alignment vertical="center"/>
    </xf>
    <xf numFmtId="0" fontId="33" fillId="9" borderId="0" xfId="0" applyFont="1" applyFill="1" applyAlignment="1">
      <alignment vertical="center"/>
    </xf>
    <xf numFmtId="0" fontId="7" fillId="0" borderId="0" xfId="0" applyFont="1" applyAlignment="1">
      <alignment vertical="center"/>
    </xf>
    <xf numFmtId="0" fontId="0" fillId="0" borderId="0" xfId="0" applyAlignment="1">
      <alignment vertical="center"/>
    </xf>
    <xf numFmtId="0" fontId="10" fillId="0" borderId="0" xfId="0" applyFont="1" applyAlignment="1">
      <alignment horizontal="right" vertical="center"/>
    </xf>
    <xf numFmtId="0" fontId="6"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horizontal="left" vertical="center"/>
    </xf>
    <xf numFmtId="0" fontId="9" fillId="0" borderId="0" xfId="0" applyFont="1" applyAlignment="1" applyProtection="1">
      <alignment vertical="center"/>
      <protection locked="0"/>
    </xf>
    <xf numFmtId="0" fontId="9" fillId="4" borderId="3" xfId="0" applyFont="1" applyFill="1" applyBorder="1" applyAlignment="1">
      <alignment horizontal="left" vertical="center"/>
    </xf>
    <xf numFmtId="0" fontId="8" fillId="4" borderId="3" xfId="0" applyFont="1" applyFill="1" applyBorder="1" applyAlignment="1">
      <alignment horizontal="center" vertical="center" wrapText="1"/>
    </xf>
    <xf numFmtId="0" fontId="9" fillId="0" borderId="0" xfId="0" applyFont="1" applyAlignment="1">
      <alignment horizontal="right" vertical="center"/>
    </xf>
    <xf numFmtId="0" fontId="7" fillId="3" borderId="0" xfId="0" applyFont="1" applyFill="1" applyAlignment="1">
      <alignment vertical="center"/>
    </xf>
    <xf numFmtId="44" fontId="9" fillId="3" borderId="0" xfId="0" applyNumberFormat="1" applyFont="1" applyFill="1" applyAlignment="1">
      <alignment vertical="center"/>
    </xf>
    <xf numFmtId="0" fontId="0" fillId="3" borderId="0" xfId="0" applyFill="1" applyAlignment="1">
      <alignment vertical="center"/>
    </xf>
    <xf numFmtId="0" fontId="9" fillId="0" borderId="1" xfId="0" applyFont="1" applyBorder="1" applyAlignment="1" applyProtection="1">
      <alignment vertical="center"/>
      <protection locked="0"/>
    </xf>
    <xf numFmtId="0" fontId="8" fillId="3" borderId="0" xfId="0" applyFont="1" applyFill="1" applyAlignment="1">
      <alignment vertical="center"/>
    </xf>
    <xf numFmtId="44" fontId="12" fillId="3" borderId="0" xfId="0" applyNumberFormat="1" applyFont="1" applyFill="1" applyAlignment="1">
      <alignment vertical="center"/>
    </xf>
    <xf numFmtId="0" fontId="10" fillId="0" borderId="0" xfId="0" applyFont="1" applyAlignment="1">
      <alignment vertical="center"/>
    </xf>
    <xf numFmtId="0" fontId="26" fillId="0" borderId="0" xfId="0" applyFont="1" applyAlignment="1">
      <alignment horizontal="right" vertical="center"/>
    </xf>
    <xf numFmtId="0" fontId="26" fillId="0" borderId="0" xfId="0" applyFont="1" applyAlignment="1">
      <alignment horizontal="left" vertical="center"/>
    </xf>
    <xf numFmtId="166" fontId="5" fillId="2" borderId="0" xfId="0" applyNumberFormat="1" applyFont="1" applyFill="1" applyAlignment="1">
      <alignment horizontal="right" vertical="center"/>
    </xf>
    <xf numFmtId="2" fontId="5" fillId="2" borderId="0" xfId="0" applyNumberFormat="1" applyFont="1" applyFill="1" applyAlignment="1">
      <alignment horizontal="right" vertical="center"/>
    </xf>
    <xf numFmtId="2" fontId="3" fillId="2" borderId="0" xfId="0" applyNumberFormat="1" applyFont="1" applyFill="1" applyAlignment="1">
      <alignment horizontal="right" vertical="center"/>
    </xf>
    <xf numFmtId="2" fontId="5" fillId="2" borderId="5" xfId="0" applyNumberFormat="1" applyFont="1" applyFill="1" applyBorder="1" applyAlignment="1">
      <alignment horizontal="right" vertical="center"/>
    </xf>
    <xf numFmtId="4" fontId="5" fillId="2" borderId="5" xfId="0" applyNumberFormat="1" applyFont="1" applyFill="1" applyBorder="1" applyAlignment="1">
      <alignment vertical="center"/>
    </xf>
    <xf numFmtId="0" fontId="9" fillId="3" borderId="0" xfId="0" applyFont="1" applyFill="1" applyAlignment="1">
      <alignment horizontal="right" vertical="center" indent="1"/>
    </xf>
    <xf numFmtId="0" fontId="12" fillId="3" borderId="0" xfId="0" applyFont="1" applyFill="1" applyAlignment="1">
      <alignment horizontal="right" vertical="center" indent="1"/>
    </xf>
    <xf numFmtId="4" fontId="10" fillId="0" borderId="0" xfId="0" applyNumberFormat="1" applyFont="1"/>
    <xf numFmtId="0" fontId="34" fillId="0" borderId="0" xfId="0" applyFont="1"/>
    <xf numFmtId="0" fontId="27" fillId="0" borderId="0" xfId="0" applyFont="1"/>
  </cellXfs>
  <cellStyles count="5">
    <cellStyle name="Currency" xfId="1" builtinId="4"/>
    <cellStyle name="Followed Hyperlink" xfId="2" builtinId="9" hidden="1"/>
    <cellStyle name="Hyperlink" xfId="3" builtinId="8" customBuiltin="1"/>
    <cellStyle name="Normal" xfId="0" builtinId="0"/>
    <cellStyle name="Percent" xfId="4" builtinId="5"/>
  </cellStyles>
  <dxfs count="1">
    <dxf>
      <font>
        <color theme="0"/>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41910</xdr:rowOff>
    </xdr:from>
    <xdr:to>
      <xdr:col>15</xdr:col>
      <xdr:colOff>1295400</xdr:colOff>
      <xdr:row>0</xdr:row>
      <xdr:rowOff>333375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24800" y="41910"/>
          <a:ext cx="1295400" cy="291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2" name="Picture 1">
          <a:extLst>
            <a:ext uri="{FF2B5EF4-FFF2-40B4-BE49-F238E27FC236}">
              <a16:creationId xmlns:a16="http://schemas.microsoft.com/office/drawing/2014/main" id="{2D2D6482-99FC-495E-9992-285B1131FC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72200" y="57150"/>
          <a:ext cx="12192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244421C4-9D9C-4077-9DC6-582B29AEEC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27220"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V42 - Business Blue">
      <a:dk1>
        <a:sysClr val="windowText" lastClr="000000"/>
      </a:dk1>
      <a:lt1>
        <a:sysClr val="window" lastClr="FFFFFF"/>
      </a:lt1>
      <a:dk2>
        <a:srgbClr val="3A5D9C"/>
      </a:dk2>
      <a:lt2>
        <a:srgbClr val="EEECE2"/>
      </a:lt2>
      <a:accent1>
        <a:srgbClr val="3B4E87"/>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Calculators/line-of-credit-tracke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vertex42.com/ExcelTemplates/line-of-credit-tracker.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vertex42.com/ExcelTemplates/line-of-credit-tracker.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3.png"/><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82"/>
  <sheetViews>
    <sheetView showGridLines="0" tabSelected="1" workbookViewId="0"/>
  </sheetViews>
  <sheetFormatPr defaultColWidth="9.140625" defaultRowHeight="15" x14ac:dyDescent="0.2"/>
  <cols>
    <col min="1" max="1" width="8.140625" customWidth="1"/>
    <col min="2" max="2" width="8.28515625" customWidth="1"/>
    <col min="3" max="4" width="10.85546875" customWidth="1"/>
    <col min="5" max="5" width="15.85546875" customWidth="1"/>
    <col min="6" max="8" width="7.7109375" customWidth="1"/>
    <col min="9" max="11" width="9.42578125" customWidth="1"/>
    <col min="12" max="12" width="10.28515625" customWidth="1"/>
    <col min="13" max="13" width="15.7109375" customWidth="1"/>
    <col min="14" max="14" width="12.140625" customWidth="1"/>
    <col min="15" max="15" width="8.28515625" style="1" customWidth="1"/>
    <col min="16" max="16" width="30.140625" customWidth="1"/>
    <col min="17" max="17" width="10.85546875" customWidth="1"/>
    <col min="18" max="19" width="11.85546875" customWidth="1"/>
  </cols>
  <sheetData>
    <row r="1" spans="1:16" ht="31.9" customHeight="1" x14ac:dyDescent="0.35">
      <c r="A1" s="13" t="s">
        <v>93</v>
      </c>
      <c r="B1" s="14"/>
      <c r="C1" s="14"/>
      <c r="D1" s="14"/>
      <c r="E1" s="14"/>
      <c r="F1" s="14"/>
      <c r="G1" s="14"/>
      <c r="H1" s="14"/>
      <c r="I1" s="14"/>
      <c r="J1" s="14"/>
      <c r="K1" s="14"/>
      <c r="L1" s="14"/>
      <c r="M1" s="15"/>
      <c r="N1" s="15"/>
    </row>
    <row r="2" spans="1:16" ht="15" customHeight="1" x14ac:dyDescent="0.2">
      <c r="A2" s="53"/>
      <c r="B2" s="53"/>
      <c r="C2" s="53"/>
      <c r="D2" s="53"/>
      <c r="E2" s="53"/>
      <c r="F2" s="53"/>
      <c r="G2" s="53"/>
      <c r="H2" s="53"/>
      <c r="I2" s="53"/>
      <c r="J2" s="53"/>
      <c r="K2" s="53"/>
      <c r="L2" s="53"/>
      <c r="M2" s="53"/>
      <c r="N2" s="53"/>
      <c r="P2" s="23" t="s">
        <v>89</v>
      </c>
    </row>
    <row r="3" spans="1:16" ht="15.75" x14ac:dyDescent="0.2">
      <c r="A3" s="54"/>
      <c r="B3" s="55" t="s">
        <v>6</v>
      </c>
      <c r="C3" s="31"/>
      <c r="D3" s="31"/>
      <c r="E3" s="31"/>
      <c r="F3" s="31"/>
      <c r="G3" s="31"/>
      <c r="H3" s="53"/>
      <c r="I3" s="53"/>
      <c r="J3" s="53"/>
      <c r="K3" s="53"/>
      <c r="L3" s="53"/>
      <c r="M3" s="53"/>
      <c r="N3" s="56" t="s">
        <v>43</v>
      </c>
      <c r="P3" s="24" t="s">
        <v>21</v>
      </c>
    </row>
    <row r="4" spans="1:16" x14ac:dyDescent="0.2">
      <c r="A4" s="54"/>
      <c r="B4" s="54"/>
      <c r="C4" s="54" t="s">
        <v>7</v>
      </c>
      <c r="D4" s="54"/>
      <c r="E4" s="54"/>
      <c r="F4" s="54"/>
      <c r="G4" s="54"/>
      <c r="H4" s="54"/>
      <c r="I4" s="54"/>
      <c r="J4" s="53"/>
      <c r="K4" s="53"/>
      <c r="L4" s="53"/>
      <c r="M4" s="53"/>
      <c r="N4" s="57" t="s">
        <v>8</v>
      </c>
      <c r="P4" s="11" t="s">
        <v>41</v>
      </c>
    </row>
    <row r="5" spans="1:16" x14ac:dyDescent="0.2">
      <c r="A5" s="53"/>
      <c r="B5" s="58"/>
      <c r="C5" s="58" t="s">
        <v>9</v>
      </c>
      <c r="D5" s="58"/>
      <c r="E5" s="58"/>
      <c r="F5" s="58"/>
      <c r="G5" s="58"/>
      <c r="H5" s="58"/>
      <c r="I5" s="53"/>
      <c r="J5" s="53"/>
      <c r="K5" s="53"/>
      <c r="L5" s="53"/>
      <c r="M5" s="53"/>
      <c r="N5" s="57" t="s">
        <v>9</v>
      </c>
      <c r="P5" s="11"/>
    </row>
    <row r="6" spans="1:16" x14ac:dyDescent="0.2">
      <c r="A6" s="53"/>
      <c r="B6" s="53"/>
      <c r="C6" s="53"/>
      <c r="D6" s="53"/>
      <c r="E6" s="53"/>
      <c r="F6" s="53"/>
      <c r="G6" s="53"/>
      <c r="H6" s="53"/>
      <c r="I6" s="54"/>
      <c r="J6" s="53"/>
      <c r="K6" s="53"/>
      <c r="L6" s="53"/>
      <c r="M6" s="53"/>
      <c r="N6" s="53"/>
      <c r="P6" s="34" t="s">
        <v>63</v>
      </c>
    </row>
    <row r="7" spans="1:16" ht="15" customHeight="1" x14ac:dyDescent="0.2">
      <c r="A7" s="54"/>
      <c r="B7" s="54"/>
      <c r="C7" s="54"/>
      <c r="D7" s="54"/>
      <c r="E7" s="54"/>
      <c r="F7" s="59"/>
      <c r="G7" s="59"/>
      <c r="H7" s="59"/>
      <c r="I7" s="60" t="s">
        <v>65</v>
      </c>
      <c r="J7" s="60"/>
      <c r="K7" s="61"/>
      <c r="L7" s="61"/>
      <c r="M7" s="61"/>
      <c r="N7" s="61"/>
    </row>
    <row r="8" spans="1:16" ht="15.75" customHeight="1" x14ac:dyDescent="0.2">
      <c r="A8" s="53"/>
      <c r="B8" s="62"/>
      <c r="C8" s="62"/>
      <c r="D8" s="27" t="s">
        <v>14</v>
      </c>
      <c r="E8" s="26">
        <v>75000</v>
      </c>
      <c r="F8" s="59"/>
      <c r="G8" s="59"/>
      <c r="H8" s="59"/>
      <c r="I8" s="63"/>
      <c r="J8" s="63"/>
      <c r="K8" s="63"/>
      <c r="L8" s="77" t="s">
        <v>0</v>
      </c>
      <c r="M8" s="64">
        <f>-SUM(C17:C81)</f>
        <v>-83239.44</v>
      </c>
      <c r="N8" s="65"/>
      <c r="P8" s="34" t="s">
        <v>58</v>
      </c>
    </row>
    <row r="9" spans="1:16" ht="15.75" customHeight="1" x14ac:dyDescent="0.2">
      <c r="A9" s="53"/>
      <c r="B9" s="62"/>
      <c r="C9" s="62"/>
      <c r="D9" s="27" t="s">
        <v>40</v>
      </c>
      <c r="E9" s="66">
        <v>365</v>
      </c>
      <c r="F9" s="59"/>
      <c r="G9" s="59"/>
      <c r="H9" s="59"/>
      <c r="I9" s="63"/>
      <c r="J9" s="63"/>
      <c r="K9" s="63"/>
      <c r="L9" s="77" t="s">
        <v>17</v>
      </c>
      <c r="M9" s="64">
        <f>SUM(D17:D81)</f>
        <v>178000</v>
      </c>
      <c r="N9" s="63"/>
      <c r="P9" s="34" t="s">
        <v>59</v>
      </c>
    </row>
    <row r="10" spans="1:16" ht="15.75" customHeight="1" x14ac:dyDescent="0.2">
      <c r="A10" s="54"/>
      <c r="B10" s="54"/>
      <c r="C10" s="54"/>
      <c r="D10" s="54"/>
      <c r="E10" s="54"/>
      <c r="F10" s="59"/>
      <c r="G10" s="59"/>
      <c r="H10" s="59"/>
      <c r="I10" s="65"/>
      <c r="J10" s="65"/>
      <c r="K10" s="63"/>
      <c r="L10" s="77" t="s">
        <v>15</v>
      </c>
      <c r="M10" s="64">
        <f ca="1">SUM(I17:I81)</f>
        <v>18274.370000000003</v>
      </c>
      <c r="N10" s="63"/>
      <c r="P10" s="34" t="s">
        <v>57</v>
      </c>
    </row>
    <row r="11" spans="1:16" ht="15.75" customHeight="1" x14ac:dyDescent="0.2">
      <c r="A11" s="54"/>
      <c r="B11" s="54"/>
      <c r="C11" s="54"/>
      <c r="D11" s="54"/>
      <c r="E11" s="54"/>
      <c r="F11" s="59"/>
      <c r="G11" s="59"/>
      <c r="H11" s="59"/>
      <c r="I11" s="65"/>
      <c r="J11" s="65"/>
      <c r="K11" s="65"/>
      <c r="L11" s="77" t="s">
        <v>16</v>
      </c>
      <c r="M11" s="64">
        <f ca="1">SUM(J17:J81)</f>
        <v>5189.4400000000005</v>
      </c>
      <c r="N11" s="63"/>
      <c r="P11" s="34" t="s">
        <v>60</v>
      </c>
    </row>
    <row r="12" spans="1:16" ht="15.75" customHeight="1" x14ac:dyDescent="0.2">
      <c r="A12" s="54"/>
      <c r="B12" s="54"/>
      <c r="C12" s="54"/>
      <c r="D12" s="54"/>
      <c r="E12" s="54"/>
      <c r="F12" s="59"/>
      <c r="G12" s="59"/>
      <c r="H12" s="59"/>
      <c r="I12" s="65"/>
      <c r="J12" s="65"/>
      <c r="K12" s="65"/>
      <c r="L12" s="77" t="s">
        <v>56</v>
      </c>
      <c r="M12" s="64">
        <f>SUM(F17:F81)-SUM(G17:G81)</f>
        <v>0</v>
      </c>
      <c r="N12" s="63"/>
      <c r="P12" s="34" t="s">
        <v>62</v>
      </c>
    </row>
    <row r="13" spans="1:16" ht="15.75" customHeight="1" x14ac:dyDescent="0.2">
      <c r="A13" s="54"/>
      <c r="B13" s="54"/>
      <c r="C13" s="54"/>
      <c r="D13" s="54"/>
      <c r="E13" s="54"/>
      <c r="F13" s="59"/>
      <c r="G13" s="59"/>
      <c r="H13" s="59"/>
      <c r="I13" s="67"/>
      <c r="J13" s="67"/>
      <c r="K13" s="67"/>
      <c r="L13" s="78" t="s">
        <v>47</v>
      </c>
      <c r="M13" s="68">
        <f ca="1">VLOOKUP(9.9E+100,N16:N81,1)</f>
        <v>113084.93</v>
      </c>
      <c r="N13" s="63"/>
      <c r="P13" s="34" t="s">
        <v>85</v>
      </c>
    </row>
    <row r="14" spans="1:16" x14ac:dyDescent="0.2">
      <c r="A14" s="54"/>
      <c r="B14" s="54"/>
      <c r="C14" s="54"/>
      <c r="D14" s="54"/>
      <c r="E14" s="54"/>
      <c r="F14" s="59"/>
      <c r="G14" s="59"/>
      <c r="H14" s="59"/>
      <c r="I14" s="54"/>
      <c r="J14" s="53"/>
      <c r="K14" s="53"/>
      <c r="L14" s="53"/>
      <c r="M14" s="53"/>
      <c r="N14" s="53"/>
    </row>
    <row r="15" spans="1:16" x14ac:dyDescent="0.2">
      <c r="A15" s="69" t="s">
        <v>29</v>
      </c>
      <c r="B15" s="69"/>
      <c r="C15" s="69"/>
      <c r="D15" s="69"/>
      <c r="E15" s="69"/>
      <c r="F15" s="69"/>
      <c r="G15" s="69"/>
      <c r="H15" s="69"/>
      <c r="I15" s="69"/>
      <c r="J15" s="69"/>
      <c r="K15" s="69"/>
      <c r="L15" s="69"/>
      <c r="M15" s="70" t="s">
        <v>48</v>
      </c>
      <c r="N15" s="71" t="s">
        <v>49</v>
      </c>
      <c r="P15" s="12"/>
    </row>
    <row r="16" spans="1:16" ht="30" customHeight="1" x14ac:dyDescent="0.2">
      <c r="A16" s="25" t="s">
        <v>3</v>
      </c>
      <c r="B16" s="25" t="s">
        <v>10</v>
      </c>
      <c r="C16" s="25" t="s">
        <v>1</v>
      </c>
      <c r="D16" s="25" t="s">
        <v>11</v>
      </c>
      <c r="E16" s="28" t="s">
        <v>50</v>
      </c>
      <c r="F16" s="32" t="s">
        <v>53</v>
      </c>
      <c r="G16" s="32" t="s">
        <v>54</v>
      </c>
      <c r="H16" s="33" t="s">
        <v>55</v>
      </c>
      <c r="I16" s="25" t="s">
        <v>4</v>
      </c>
      <c r="J16" s="25" t="s">
        <v>12</v>
      </c>
      <c r="K16" s="25" t="s">
        <v>5</v>
      </c>
      <c r="L16" s="25" t="s">
        <v>13</v>
      </c>
      <c r="M16" s="25" t="s">
        <v>46</v>
      </c>
      <c r="N16" s="25" t="s">
        <v>47</v>
      </c>
      <c r="P16" s="80" t="s">
        <v>22</v>
      </c>
    </row>
    <row r="17" spans="1:16" x14ac:dyDescent="0.2">
      <c r="A17" s="72">
        <f>DATE(YEAR(A18),MONTH(A18),1)</f>
        <v>41760</v>
      </c>
      <c r="B17" s="73"/>
      <c r="C17" s="73"/>
      <c r="D17" s="73"/>
      <c r="E17" s="74"/>
      <c r="F17" s="73"/>
      <c r="G17" s="73"/>
      <c r="H17" s="75"/>
      <c r="I17" s="75"/>
      <c r="J17" s="75"/>
      <c r="K17" s="76"/>
      <c r="L17" s="75"/>
      <c r="M17" s="76"/>
      <c r="N17" s="76"/>
      <c r="O17" s="79"/>
      <c r="P17" s="81" t="s">
        <v>87</v>
      </c>
    </row>
    <row r="18" spans="1:16" ht="15.75" customHeight="1" x14ac:dyDescent="0.2">
      <c r="A18" s="16">
        <v>41774</v>
      </c>
      <c r="B18" s="17">
        <v>0.06</v>
      </c>
      <c r="C18" s="18"/>
      <c r="D18" s="18">
        <v>7000</v>
      </c>
      <c r="E18" s="29"/>
      <c r="F18" s="18"/>
      <c r="G18" s="18"/>
      <c r="H18" s="19">
        <f ca="1">IF(A18=""," - ",OFFSET(H18,-1,0,1,1)-G18+F18)</f>
        <v>0</v>
      </c>
      <c r="I18" s="19">
        <f t="shared" ref="I18:I49" ca="1" si="0">IF(A18=""," - ",ROUND(IF(OFFSET(M18,-1,0,1,1)&lt;0,MAX(0,(OFFSET(M18,-1,0,1,1)))*B18/$E$9,(A18-OFFSET(A18,-1,0,1,1))*(B18/$E$9)*OFFSET(M18,-1,0,1,1)),IF($N$15="On",2,10)))</f>
        <v>0</v>
      </c>
      <c r="J18" s="19">
        <f ca="1">IF(A18=""," - ",MIN(MAX(0,C18-G18),OFFSET(K18,-1,0,1,1)+I18))</f>
        <v>0</v>
      </c>
      <c r="K18" s="19">
        <f ca="1">IF(A18=""," - ",OFFSET(K18,-1,0,1,1)-J18+I18)</f>
        <v>0</v>
      </c>
      <c r="L18" s="19">
        <f ca="1">IF(A18=""," - ",MAX(0,C18-J18-G18))</f>
        <v>0</v>
      </c>
      <c r="M18" s="19">
        <f ca="1">IF(A18=""," - ",OFFSET(M18,-1,0,1,1)-L18+D18)</f>
        <v>7000</v>
      </c>
      <c r="N18" s="19">
        <f ca="1">IF(A18=""," - ",M18+K18+H18)</f>
        <v>7000</v>
      </c>
      <c r="P18" s="81" t="s">
        <v>86</v>
      </c>
    </row>
    <row r="19" spans="1:16" ht="15.75" customHeight="1" x14ac:dyDescent="0.2">
      <c r="A19" s="16">
        <v>41808</v>
      </c>
      <c r="B19" s="17">
        <v>0.06</v>
      </c>
      <c r="C19" s="18"/>
      <c r="D19" s="18">
        <v>15000</v>
      </c>
      <c r="E19" s="29"/>
      <c r="F19" s="18"/>
      <c r="G19" s="18"/>
      <c r="H19" s="19">
        <f t="shared" ref="H19:H49" ca="1" si="1">IF(A19=""," - ",OFFSET(H19,-1,0,1,1)-G19+F19)</f>
        <v>0</v>
      </c>
      <c r="I19" s="19">
        <f ca="1">IF(A19=""," - ",ROUND(IF(OFFSET(M19,-1,0,1,1)&lt;0,MAX(0,(OFFSET(M19,-1,0,1,1)))*B19/$E$9,(A19-OFFSET(A19,-1,0,1,1))*(B19/$E$9)*OFFSET(M19,-1,0,1,1)),IF($N$15="On",2,10)))</f>
        <v>39.119999999999997</v>
      </c>
      <c r="J19" s="19">
        <f t="shared" ref="J19:J49" ca="1" si="2">IF(A19=""," - ",MIN(MAX(0,C19-G19),OFFSET(K19,-1,0,1,1)+I19))</f>
        <v>0</v>
      </c>
      <c r="K19" s="19">
        <f t="shared" ref="K19:K49" ca="1" si="3">IF(A19=""," - ",OFFSET(K19,-1,0,1,1)-J19+I19)</f>
        <v>39.119999999999997</v>
      </c>
      <c r="L19" s="19">
        <f t="shared" ref="L19:L49" ca="1" si="4">IF(A19=""," - ",MAX(0,C19-J19-G19))</f>
        <v>0</v>
      </c>
      <c r="M19" s="19">
        <f ca="1">IF(A19=""," - ",OFFSET(M19,-1,0,1,1)-L19+D19)</f>
        <v>22000</v>
      </c>
      <c r="N19" s="19">
        <f t="shared" ref="N19:N49" ca="1" si="5">IF(A19=""," - ",M19+K19+H19)</f>
        <v>22039.119999999999</v>
      </c>
      <c r="P19" s="81"/>
    </row>
    <row r="20" spans="1:16" ht="15.75" customHeight="1" x14ac:dyDescent="0.2">
      <c r="A20" s="16">
        <v>41900</v>
      </c>
      <c r="B20" s="17">
        <v>0.06</v>
      </c>
      <c r="C20" s="18"/>
      <c r="D20" s="18"/>
      <c r="E20" s="29" t="s">
        <v>72</v>
      </c>
      <c r="F20" s="18"/>
      <c r="G20" s="18"/>
      <c r="H20" s="19">
        <f ca="1">IF(A20=""," - ",OFFSET(H20,-1,0,1,1)-G20+F20)</f>
        <v>0</v>
      </c>
      <c r="I20" s="19">
        <f ca="1">IF(A20=""," - ",ROUND(IF(OFFSET(M20,-1,0,1,1)&lt;0,MAX(0,(OFFSET(M20,-1,0,1,1)))*B20/$E$9,(A20-OFFSET(A20,-1,0,1,1))*(B20/$E$9)*OFFSET(M20,-1,0,1,1)),IF($N$15="On",2,10)))</f>
        <v>332.71</v>
      </c>
      <c r="J20" s="19">
        <f t="shared" ca="1" si="2"/>
        <v>0</v>
      </c>
      <c r="K20" s="19">
        <f t="shared" ca="1" si="3"/>
        <v>371.83</v>
      </c>
      <c r="L20" s="19">
        <f t="shared" ca="1" si="4"/>
        <v>0</v>
      </c>
      <c r="M20" s="19">
        <f t="shared" ref="M20:M49" ca="1" si="6">IF(A20=""," - ",OFFSET(M20,-1,0,1,1)-L20+D20)</f>
        <v>22000</v>
      </c>
      <c r="N20" s="19">
        <f t="shared" ca="1" si="5"/>
        <v>22371.83</v>
      </c>
      <c r="P20" s="30"/>
    </row>
    <row r="21" spans="1:16" ht="15.75" customHeight="1" x14ac:dyDescent="0.2">
      <c r="A21" s="16">
        <v>41930</v>
      </c>
      <c r="B21" s="17">
        <v>6.5000000000000002E-2</v>
      </c>
      <c r="C21" s="18"/>
      <c r="D21" s="18">
        <v>15000</v>
      </c>
      <c r="E21" s="29" t="s">
        <v>71</v>
      </c>
      <c r="F21" s="18"/>
      <c r="G21" s="18"/>
      <c r="H21" s="19">
        <f t="shared" ca="1" si="1"/>
        <v>0</v>
      </c>
      <c r="I21" s="19">
        <f t="shared" ca="1" si="0"/>
        <v>117.53</v>
      </c>
      <c r="J21" s="19">
        <f t="shared" ca="1" si="2"/>
        <v>0</v>
      </c>
      <c r="K21" s="19">
        <f t="shared" ca="1" si="3"/>
        <v>489.36</v>
      </c>
      <c r="L21" s="19">
        <f t="shared" ca="1" si="4"/>
        <v>0</v>
      </c>
      <c r="M21" s="19">
        <f t="shared" ca="1" si="6"/>
        <v>37000</v>
      </c>
      <c r="N21" s="19">
        <f t="shared" ca="1" si="5"/>
        <v>37489.360000000001</v>
      </c>
      <c r="P21" s="30"/>
    </row>
    <row r="22" spans="1:16" ht="15.75" customHeight="1" x14ac:dyDescent="0.2">
      <c r="A22" s="16">
        <v>41953</v>
      </c>
      <c r="B22" s="17">
        <v>6.5000000000000002E-2</v>
      </c>
      <c r="C22" s="18">
        <v>5000</v>
      </c>
      <c r="D22" s="18"/>
      <c r="E22" s="29"/>
      <c r="F22" s="18"/>
      <c r="G22" s="18"/>
      <c r="H22" s="19">
        <f t="shared" ca="1" si="1"/>
        <v>0</v>
      </c>
      <c r="I22" s="19">
        <f t="shared" ca="1" si="0"/>
        <v>151.55000000000001</v>
      </c>
      <c r="J22" s="19">
        <f t="shared" ca="1" si="2"/>
        <v>640.91000000000008</v>
      </c>
      <c r="K22" s="19">
        <f t="shared" ca="1" si="3"/>
        <v>-5.6843418860808015E-14</v>
      </c>
      <c r="L22" s="19">
        <f t="shared" ca="1" si="4"/>
        <v>4359.09</v>
      </c>
      <c r="M22" s="19">
        <f t="shared" ca="1" si="6"/>
        <v>32640.91</v>
      </c>
      <c r="N22" s="19">
        <f t="shared" ca="1" si="5"/>
        <v>32640.91</v>
      </c>
      <c r="P22" s="30"/>
    </row>
    <row r="23" spans="1:16" ht="15.75" customHeight="1" x14ac:dyDescent="0.2">
      <c r="A23" s="16">
        <v>42078</v>
      </c>
      <c r="B23" s="17">
        <v>6.5000000000000002E-2</v>
      </c>
      <c r="C23" s="18"/>
      <c r="D23" s="18"/>
      <c r="E23" s="29"/>
      <c r="F23" s="18"/>
      <c r="G23" s="18"/>
      <c r="H23" s="19">
        <f t="shared" ca="1" si="1"/>
        <v>0</v>
      </c>
      <c r="I23" s="19">
        <f t="shared" ca="1" si="0"/>
        <v>726.6</v>
      </c>
      <c r="J23" s="19">
        <f t="shared" ca="1" si="2"/>
        <v>0</v>
      </c>
      <c r="K23" s="19">
        <f t="shared" ca="1" si="3"/>
        <v>726.59999999999991</v>
      </c>
      <c r="L23" s="19">
        <f t="shared" ca="1" si="4"/>
        <v>0</v>
      </c>
      <c r="M23" s="19">
        <f t="shared" ca="1" si="6"/>
        <v>32640.91</v>
      </c>
      <c r="N23" s="19">
        <f t="shared" ca="1" si="5"/>
        <v>33367.51</v>
      </c>
      <c r="P23" s="30"/>
    </row>
    <row r="24" spans="1:16" ht="15.75" customHeight="1" x14ac:dyDescent="0.2">
      <c r="A24" s="16">
        <v>42078</v>
      </c>
      <c r="B24" s="17">
        <v>5.5E-2</v>
      </c>
      <c r="C24" s="18"/>
      <c r="D24" s="18"/>
      <c r="E24" s="29" t="s">
        <v>51</v>
      </c>
      <c r="F24" s="18"/>
      <c r="G24" s="18"/>
      <c r="H24" s="19">
        <f t="shared" ref="H24" ca="1" si="7">IF(A24=""," - ",OFFSET(H24,-1,0,1,1)-G24+F24)</f>
        <v>0</v>
      </c>
      <c r="I24" s="19">
        <f t="shared" ca="1" si="0"/>
        <v>0</v>
      </c>
      <c r="J24" s="19">
        <f t="shared" ref="J24" ca="1" si="8">IF(A24=""," - ",MIN(MAX(0,C24-G24),OFFSET(K24,-1,0,1,1)+I24))</f>
        <v>0</v>
      </c>
      <c r="K24" s="19">
        <f t="shared" ref="K24" ca="1" si="9">IF(A24=""," - ",OFFSET(K24,-1,0,1,1)-J24+I24)</f>
        <v>726.59999999999991</v>
      </c>
      <c r="L24" s="19">
        <f t="shared" ref="L24" ca="1" si="10">IF(A24=""," - ",MAX(0,C24-J24-G24))</f>
        <v>0</v>
      </c>
      <c r="M24" s="19">
        <f t="shared" ref="M24" ca="1" si="11">IF(A24=""," - ",OFFSET(M24,-1,0,1,1)-L24+D24)</f>
        <v>32640.91</v>
      </c>
      <c r="N24" s="19">
        <f t="shared" ref="N24" ca="1" si="12">IF(A24=""," - ",M24+K24+H24)</f>
        <v>33367.51</v>
      </c>
      <c r="P24" s="30"/>
    </row>
    <row r="25" spans="1:16" ht="15.75" customHeight="1" x14ac:dyDescent="0.2">
      <c r="A25" s="16">
        <v>42156</v>
      </c>
      <c r="B25" s="17">
        <v>5.5E-2</v>
      </c>
      <c r="C25" s="18">
        <v>8000</v>
      </c>
      <c r="D25" s="18"/>
      <c r="E25" s="29"/>
      <c r="F25" s="18"/>
      <c r="G25" s="18"/>
      <c r="H25" s="19">
        <f t="shared" ca="1" si="1"/>
        <v>0</v>
      </c>
      <c r="I25" s="19">
        <f t="shared" ca="1" si="0"/>
        <v>383.64</v>
      </c>
      <c r="J25" s="19">
        <f t="shared" ca="1" si="2"/>
        <v>1110.2399999999998</v>
      </c>
      <c r="K25" s="19">
        <f t="shared" ca="1" si="3"/>
        <v>1.1368683772161603E-13</v>
      </c>
      <c r="L25" s="19">
        <f t="shared" ca="1" si="4"/>
        <v>6889.76</v>
      </c>
      <c r="M25" s="19">
        <f t="shared" ca="1" si="6"/>
        <v>25751.15</v>
      </c>
      <c r="N25" s="19">
        <f t="shared" ca="1" si="5"/>
        <v>25751.15</v>
      </c>
      <c r="P25" s="30"/>
    </row>
    <row r="26" spans="1:16" ht="15.75" customHeight="1" x14ac:dyDescent="0.2">
      <c r="A26" s="16">
        <v>42186</v>
      </c>
      <c r="B26" s="17">
        <v>5.5E-2</v>
      </c>
      <c r="C26" s="18"/>
      <c r="D26" s="18"/>
      <c r="E26" s="29" t="s">
        <v>74</v>
      </c>
      <c r="F26" s="18"/>
      <c r="G26" s="18"/>
      <c r="H26" s="19">
        <f t="shared" ca="1" si="1"/>
        <v>0</v>
      </c>
      <c r="I26" s="19">
        <f t="shared" ca="1" si="0"/>
        <v>116.41</v>
      </c>
      <c r="J26" s="19">
        <f t="shared" ca="1" si="2"/>
        <v>0</v>
      </c>
      <c r="K26" s="19">
        <f t="shared" ca="1" si="3"/>
        <v>116.41000000000011</v>
      </c>
      <c r="L26" s="19">
        <f t="shared" ca="1" si="4"/>
        <v>0</v>
      </c>
      <c r="M26" s="19">
        <f t="shared" ca="1" si="6"/>
        <v>25751.15</v>
      </c>
      <c r="N26" s="19">
        <f t="shared" ca="1" si="5"/>
        <v>25867.56</v>
      </c>
      <c r="P26" s="30"/>
    </row>
    <row r="27" spans="1:16" ht="15.75" customHeight="1" x14ac:dyDescent="0.2">
      <c r="A27" s="16">
        <v>42217</v>
      </c>
      <c r="B27" s="17">
        <v>5.5E-2</v>
      </c>
      <c r="C27" s="18"/>
      <c r="D27" s="18"/>
      <c r="E27" s="29" t="s">
        <v>73</v>
      </c>
      <c r="F27" s="18"/>
      <c r="G27" s="18"/>
      <c r="H27" s="19">
        <f t="shared" ref="H27" ca="1" si="13">IF(A27=""," - ",OFFSET(H27,-1,0,1,1)-G27+F27)</f>
        <v>0</v>
      </c>
      <c r="I27" s="19">
        <f t="shared" ca="1" si="0"/>
        <v>120.29</v>
      </c>
      <c r="J27" s="19">
        <f t="shared" ref="J27" ca="1" si="14">IF(A27=""," - ",MIN(MAX(0,C27-G27),OFFSET(K27,-1,0,1,1)+I27))</f>
        <v>0</v>
      </c>
      <c r="K27" s="19">
        <f t="shared" ref="K27" ca="1" si="15">IF(A27=""," - ",OFFSET(K27,-1,0,1,1)-J27+I27)</f>
        <v>236.7000000000001</v>
      </c>
      <c r="L27" s="19">
        <f t="shared" ref="L27" ca="1" si="16">IF(A27=""," - ",MAX(0,C27-J27-G27))</f>
        <v>0</v>
      </c>
      <c r="M27" s="19">
        <f t="shared" ref="M27" ca="1" si="17">IF(A27=""," - ",OFFSET(M27,-1,0,1,1)-L27+D27)</f>
        <v>25751.15</v>
      </c>
      <c r="N27" s="19">
        <f t="shared" ref="N27" ca="1" si="18">IF(A27=""," - ",M27+K27+H27)</f>
        <v>25987.850000000002</v>
      </c>
      <c r="P27" s="30"/>
    </row>
    <row r="28" spans="1:16" ht="15.75" customHeight="1" x14ac:dyDescent="0.2">
      <c r="A28" s="16">
        <v>42248</v>
      </c>
      <c r="B28" s="17">
        <v>5.5E-2</v>
      </c>
      <c r="C28" s="18"/>
      <c r="D28" s="18"/>
      <c r="E28" s="29" t="s">
        <v>75</v>
      </c>
      <c r="F28" s="18"/>
      <c r="G28" s="18"/>
      <c r="H28" s="19">
        <f t="shared" ref="H28" ca="1" si="19">IF(A28=""," - ",OFFSET(H28,-1,0,1,1)-G28+F28)</f>
        <v>0</v>
      </c>
      <c r="I28" s="19">
        <f t="shared" ca="1" si="0"/>
        <v>120.29</v>
      </c>
      <c r="J28" s="19">
        <f t="shared" ref="J28" ca="1" si="20">IF(A28=""," - ",MIN(MAX(0,C28-G28),OFFSET(K28,-1,0,1,1)+I28))</f>
        <v>0</v>
      </c>
      <c r="K28" s="19">
        <f t="shared" ref="K28" ca="1" si="21">IF(A28=""," - ",OFFSET(K28,-1,0,1,1)-J28+I28)</f>
        <v>356.99000000000012</v>
      </c>
      <c r="L28" s="19">
        <f t="shared" ref="L28" ca="1" si="22">IF(A28=""," - ",MAX(0,C28-J28-G28))</f>
        <v>0</v>
      </c>
      <c r="M28" s="19">
        <f t="shared" ref="M28" ca="1" si="23">IF(A28=""," - ",OFFSET(M28,-1,0,1,1)-L28+D28)</f>
        <v>25751.15</v>
      </c>
      <c r="N28" s="19">
        <f t="shared" ref="N28" ca="1" si="24">IF(A28=""," - ",M28+K28+H28)</f>
        <v>26108.140000000003</v>
      </c>
      <c r="P28" s="30"/>
    </row>
    <row r="29" spans="1:16" ht="15.75" customHeight="1" x14ac:dyDescent="0.2">
      <c r="A29" s="16">
        <v>42370</v>
      </c>
      <c r="B29" s="17">
        <v>5.5E-2</v>
      </c>
      <c r="C29" s="18">
        <f>25751.15+356.99+473.4</f>
        <v>26581.540000000005</v>
      </c>
      <c r="D29" s="18"/>
      <c r="E29" s="29"/>
      <c r="F29" s="18"/>
      <c r="G29" s="18"/>
      <c r="H29" s="19">
        <f t="shared" ca="1" si="1"/>
        <v>0</v>
      </c>
      <c r="I29" s="19">
        <f t="shared" ca="1" si="0"/>
        <v>473.4</v>
      </c>
      <c r="J29" s="19">
        <f t="shared" ca="1" si="2"/>
        <v>830.3900000000001</v>
      </c>
      <c r="K29" s="19">
        <f t="shared" ca="1" si="3"/>
        <v>0</v>
      </c>
      <c r="L29" s="19">
        <f t="shared" ca="1" si="4"/>
        <v>25751.150000000005</v>
      </c>
      <c r="M29" s="19">
        <f t="shared" ca="1" si="6"/>
        <v>-3.637978807091713E-12</v>
      </c>
      <c r="N29" s="19">
        <f t="shared" ca="1" si="5"/>
        <v>-3.637978807091713E-12</v>
      </c>
      <c r="P29" s="30"/>
    </row>
    <row r="30" spans="1:16" ht="15.75" customHeight="1" x14ac:dyDescent="0.2">
      <c r="A30" s="16">
        <v>43831</v>
      </c>
      <c r="B30" s="17">
        <v>5.5E-2</v>
      </c>
      <c r="C30" s="18"/>
      <c r="D30" s="18">
        <v>1000</v>
      </c>
      <c r="E30" s="29"/>
      <c r="F30" s="18"/>
      <c r="G30" s="18"/>
      <c r="H30" s="19">
        <f t="shared" ca="1" si="1"/>
        <v>0</v>
      </c>
      <c r="I30" s="19">
        <f t="shared" ca="1" si="0"/>
        <v>0</v>
      </c>
      <c r="J30" s="19">
        <f t="shared" ca="1" si="2"/>
        <v>0</v>
      </c>
      <c r="K30" s="19">
        <f t="shared" ca="1" si="3"/>
        <v>0</v>
      </c>
      <c r="L30" s="19">
        <f t="shared" ca="1" si="4"/>
        <v>0</v>
      </c>
      <c r="M30" s="19">
        <f t="shared" ca="1" si="6"/>
        <v>999.99999999999636</v>
      </c>
      <c r="N30" s="19">
        <f t="shared" ca="1" si="5"/>
        <v>999.99999999999636</v>
      </c>
      <c r="P30" s="30"/>
    </row>
    <row r="31" spans="1:16" ht="15.75" customHeight="1" x14ac:dyDescent="0.2">
      <c r="A31" s="16">
        <v>43832</v>
      </c>
      <c r="B31" s="17">
        <v>5.5E-2</v>
      </c>
      <c r="C31" s="18"/>
      <c r="D31" s="18"/>
      <c r="E31" s="29" t="s">
        <v>76</v>
      </c>
      <c r="F31" s="18">
        <v>50</v>
      </c>
      <c r="G31" s="18"/>
      <c r="H31" s="19">
        <f t="shared" ca="1" si="1"/>
        <v>50</v>
      </c>
      <c r="I31" s="19">
        <f t="shared" ca="1" si="0"/>
        <v>0.15</v>
      </c>
      <c r="J31" s="19">
        <f t="shared" ca="1" si="2"/>
        <v>0</v>
      </c>
      <c r="K31" s="19">
        <f t="shared" ca="1" si="3"/>
        <v>0.15</v>
      </c>
      <c r="L31" s="19">
        <f t="shared" ca="1" si="4"/>
        <v>0</v>
      </c>
      <c r="M31" s="19">
        <f ca="1">IF(A31=""," - ",OFFSET(M31,-1,0,1,1)-L31+D31)</f>
        <v>999.99999999999636</v>
      </c>
      <c r="N31" s="19">
        <f t="shared" ca="1" si="5"/>
        <v>1050.1499999999965</v>
      </c>
      <c r="P31" s="30"/>
    </row>
    <row r="32" spans="1:16" ht="15.75" customHeight="1" x14ac:dyDescent="0.2">
      <c r="A32" s="16">
        <v>43833</v>
      </c>
      <c r="B32" s="17">
        <v>5.5E-2</v>
      </c>
      <c r="C32" s="18">
        <v>50</v>
      </c>
      <c r="D32" s="18"/>
      <c r="E32" s="29" t="s">
        <v>77</v>
      </c>
      <c r="F32" s="18"/>
      <c r="G32" s="18">
        <v>50</v>
      </c>
      <c r="H32" s="19">
        <f t="shared" ca="1" si="1"/>
        <v>0</v>
      </c>
      <c r="I32" s="19">
        <f t="shared" ca="1" si="0"/>
        <v>0.15</v>
      </c>
      <c r="J32" s="19">
        <f t="shared" ca="1" si="2"/>
        <v>0</v>
      </c>
      <c r="K32" s="19">
        <f t="shared" ca="1" si="3"/>
        <v>0.3</v>
      </c>
      <c r="L32" s="19">
        <f t="shared" ca="1" si="4"/>
        <v>0</v>
      </c>
      <c r="M32" s="19">
        <f t="shared" ca="1" si="6"/>
        <v>999.99999999999636</v>
      </c>
      <c r="N32" s="19">
        <f t="shared" ca="1" si="5"/>
        <v>1000.2999999999963</v>
      </c>
      <c r="P32" s="30"/>
    </row>
    <row r="33" spans="1:16" ht="15.75" customHeight="1" x14ac:dyDescent="0.2">
      <c r="A33" s="16">
        <v>43834</v>
      </c>
      <c r="B33" s="17">
        <v>5.5E-2</v>
      </c>
      <c r="C33" s="18">
        <v>1000.45</v>
      </c>
      <c r="D33" s="18"/>
      <c r="E33" s="29"/>
      <c r="F33" s="18"/>
      <c r="G33" s="18"/>
      <c r="H33" s="19">
        <f t="shared" ca="1" si="1"/>
        <v>0</v>
      </c>
      <c r="I33" s="19">
        <f t="shared" ca="1" si="0"/>
        <v>0.15</v>
      </c>
      <c r="J33" s="19">
        <f t="shared" ca="1" si="2"/>
        <v>0.44999999999999996</v>
      </c>
      <c r="K33" s="19">
        <f t="shared" ca="1" si="3"/>
        <v>2.7755575615628914E-17</v>
      </c>
      <c r="L33" s="19">
        <f t="shared" ca="1" si="4"/>
        <v>1000</v>
      </c>
      <c r="M33" s="19">
        <f t="shared" ca="1" si="6"/>
        <v>-3.637978807091713E-12</v>
      </c>
      <c r="N33" s="19">
        <f t="shared" ca="1" si="5"/>
        <v>-3.6379510515160973E-12</v>
      </c>
      <c r="P33" s="30"/>
    </row>
    <row r="34" spans="1:16" ht="15.75" customHeight="1" x14ac:dyDescent="0.2">
      <c r="A34" s="16">
        <v>44562</v>
      </c>
      <c r="B34" s="17">
        <v>0.03</v>
      </c>
      <c r="C34" s="18"/>
      <c r="D34" s="18">
        <v>50000</v>
      </c>
      <c r="E34" s="29"/>
      <c r="F34" s="18"/>
      <c r="G34" s="18"/>
      <c r="H34" s="19">
        <f t="shared" ca="1" si="1"/>
        <v>0</v>
      </c>
      <c r="I34" s="19">
        <f t="shared" ca="1" si="0"/>
        <v>0</v>
      </c>
      <c r="J34" s="19">
        <f t="shared" ca="1" si="2"/>
        <v>0</v>
      </c>
      <c r="K34" s="19">
        <f t="shared" ca="1" si="3"/>
        <v>2.7755575615628914E-17</v>
      </c>
      <c r="L34" s="19">
        <f t="shared" ca="1" si="4"/>
        <v>0</v>
      </c>
      <c r="M34" s="19">
        <f t="shared" ca="1" si="6"/>
        <v>50000</v>
      </c>
      <c r="N34" s="19">
        <f t="shared" ca="1" si="5"/>
        <v>50000</v>
      </c>
      <c r="P34" s="30"/>
    </row>
    <row r="35" spans="1:16" ht="15.75" customHeight="1" x14ac:dyDescent="0.2">
      <c r="A35" s="16">
        <v>44593</v>
      </c>
      <c r="B35" s="17">
        <v>0.03</v>
      </c>
      <c r="C35" s="18">
        <v>2000</v>
      </c>
      <c r="D35" s="18"/>
      <c r="E35" s="29" t="s">
        <v>80</v>
      </c>
      <c r="F35" s="18"/>
      <c r="G35" s="18"/>
      <c r="H35" s="19">
        <f t="shared" ca="1" si="1"/>
        <v>0</v>
      </c>
      <c r="I35" s="19">
        <f t="shared" ca="1" si="0"/>
        <v>127.4</v>
      </c>
      <c r="J35" s="19">
        <f t="shared" ca="1" si="2"/>
        <v>127.4</v>
      </c>
      <c r="K35" s="19">
        <f t="shared" ca="1" si="3"/>
        <v>0</v>
      </c>
      <c r="L35" s="19">
        <f t="shared" ca="1" si="4"/>
        <v>1872.6</v>
      </c>
      <c r="M35" s="19">
        <f t="shared" ca="1" si="6"/>
        <v>48127.4</v>
      </c>
      <c r="N35" s="19">
        <f t="shared" ca="1" si="5"/>
        <v>48127.4</v>
      </c>
      <c r="P35" s="11"/>
    </row>
    <row r="36" spans="1:16" ht="15.75" customHeight="1" x14ac:dyDescent="0.2">
      <c r="A36" s="16">
        <v>44593</v>
      </c>
      <c r="B36" s="17">
        <v>0.03</v>
      </c>
      <c r="C36" s="18">
        <v>127.4</v>
      </c>
      <c r="D36" s="18"/>
      <c r="E36" s="29" t="s">
        <v>81</v>
      </c>
      <c r="F36" s="18"/>
      <c r="G36" s="18"/>
      <c r="H36" s="19">
        <f t="shared" ca="1" si="1"/>
        <v>0</v>
      </c>
      <c r="I36" s="19">
        <f t="shared" ca="1" si="0"/>
        <v>0</v>
      </c>
      <c r="J36" s="19">
        <f t="shared" ca="1" si="2"/>
        <v>0</v>
      </c>
      <c r="K36" s="19">
        <f t="shared" ca="1" si="3"/>
        <v>0</v>
      </c>
      <c r="L36" s="19">
        <f t="shared" ca="1" si="4"/>
        <v>127.4</v>
      </c>
      <c r="M36" s="19">
        <f t="shared" ca="1" si="6"/>
        <v>48000</v>
      </c>
      <c r="N36" s="19">
        <f t="shared" ca="1" si="5"/>
        <v>48000</v>
      </c>
      <c r="P36" s="11"/>
    </row>
    <row r="37" spans="1:16" ht="15.75" customHeight="1" x14ac:dyDescent="0.2">
      <c r="A37" s="16">
        <v>44927</v>
      </c>
      <c r="B37" s="17">
        <v>0.03</v>
      </c>
      <c r="C37" s="18">
        <v>1317.7</v>
      </c>
      <c r="D37" s="18"/>
      <c r="E37" s="29" t="s">
        <v>78</v>
      </c>
      <c r="F37" s="18"/>
      <c r="G37" s="18"/>
      <c r="H37" s="19">
        <f t="shared" ref="H37" ca="1" si="25">IF(A37=""," - ",OFFSET(H37,-1,0,1,1)-G37+F37)</f>
        <v>0</v>
      </c>
      <c r="I37" s="19">
        <f t="shared" ca="1" si="0"/>
        <v>1317.7</v>
      </c>
      <c r="J37" s="19">
        <f t="shared" ref="J37" ca="1" si="26">IF(A37=""," - ",MIN(MAX(0,C37-G37),OFFSET(K37,-1,0,1,1)+I37))</f>
        <v>1317.7</v>
      </c>
      <c r="K37" s="19">
        <f t="shared" ref="K37" ca="1" si="27">IF(A37=""," - ",OFFSET(K37,-1,0,1,1)-J37+I37)</f>
        <v>0</v>
      </c>
      <c r="L37" s="19">
        <f t="shared" ref="L37" ca="1" si="28">IF(A37=""," - ",MAX(0,C37-J37-G37))</f>
        <v>0</v>
      </c>
      <c r="M37" s="19">
        <f t="shared" ref="M37" ca="1" si="29">IF(A37=""," - ",OFFSET(M37,-1,0,1,1)-L37+D37)</f>
        <v>48000</v>
      </c>
      <c r="N37" s="19">
        <f t="shared" ref="N37" ca="1" si="30">IF(A37=""," - ",M37+K37+H37)</f>
        <v>48000</v>
      </c>
      <c r="P37" s="11"/>
    </row>
    <row r="38" spans="1:16" ht="15.75" customHeight="1" x14ac:dyDescent="0.2">
      <c r="A38" s="16">
        <v>44958</v>
      </c>
      <c r="B38" s="17">
        <v>0.03</v>
      </c>
      <c r="C38" s="18"/>
      <c r="D38" s="18">
        <v>-10000</v>
      </c>
      <c r="E38" s="29" t="s">
        <v>79</v>
      </c>
      <c r="F38" s="18"/>
      <c r="G38" s="18"/>
      <c r="H38" s="19">
        <f t="shared" ca="1" si="1"/>
        <v>0</v>
      </c>
      <c r="I38" s="19">
        <f t="shared" ca="1" si="0"/>
        <v>122.3</v>
      </c>
      <c r="J38" s="19">
        <f t="shared" ca="1" si="2"/>
        <v>0</v>
      </c>
      <c r="K38" s="19">
        <f t="shared" ca="1" si="3"/>
        <v>122.3</v>
      </c>
      <c r="L38" s="19">
        <f t="shared" ca="1" si="4"/>
        <v>0</v>
      </c>
      <c r="M38" s="19">
        <f t="shared" ca="1" si="6"/>
        <v>38000</v>
      </c>
      <c r="N38" s="19">
        <f t="shared" ca="1" si="5"/>
        <v>38122.300000000003</v>
      </c>
      <c r="P38" s="11"/>
    </row>
    <row r="39" spans="1:16" ht="15.75" customHeight="1" x14ac:dyDescent="0.2">
      <c r="A39" s="16">
        <v>45291</v>
      </c>
      <c r="B39" s="17">
        <v>0.03</v>
      </c>
      <c r="C39" s="18">
        <v>1162.3499999999999</v>
      </c>
      <c r="D39" s="18"/>
      <c r="E39" s="29"/>
      <c r="F39" s="18"/>
      <c r="G39" s="18"/>
      <c r="H39" s="19">
        <f t="shared" ca="1" si="1"/>
        <v>0</v>
      </c>
      <c r="I39" s="19">
        <f t="shared" ca="1" si="0"/>
        <v>1040.05</v>
      </c>
      <c r="J39" s="19">
        <f t="shared" ca="1" si="2"/>
        <v>1162.3499999999999</v>
      </c>
      <c r="K39" s="19">
        <f t="shared" ca="1" si="3"/>
        <v>0</v>
      </c>
      <c r="L39" s="19">
        <f t="shared" ca="1" si="4"/>
        <v>0</v>
      </c>
      <c r="M39" s="19">
        <f t="shared" ca="1" si="6"/>
        <v>38000</v>
      </c>
      <c r="N39" s="19">
        <f t="shared" ca="1" si="5"/>
        <v>38000</v>
      </c>
      <c r="P39" s="11"/>
    </row>
    <row r="40" spans="1:16" ht="15.75" customHeight="1" x14ac:dyDescent="0.2">
      <c r="A40" s="16">
        <v>45291</v>
      </c>
      <c r="B40" s="17">
        <v>0.03</v>
      </c>
      <c r="C40" s="18">
        <v>10000</v>
      </c>
      <c r="D40" s="18"/>
      <c r="E40" s="29"/>
      <c r="F40" s="18"/>
      <c r="G40" s="18"/>
      <c r="H40" s="19">
        <f t="shared" ca="1" si="1"/>
        <v>0</v>
      </c>
      <c r="I40" s="19">
        <f t="shared" ca="1" si="0"/>
        <v>0</v>
      </c>
      <c r="J40" s="19">
        <f t="shared" ca="1" si="2"/>
        <v>0</v>
      </c>
      <c r="K40" s="19">
        <f t="shared" ca="1" si="3"/>
        <v>0</v>
      </c>
      <c r="L40" s="19">
        <f t="shared" ca="1" si="4"/>
        <v>10000</v>
      </c>
      <c r="M40" s="19">
        <f t="shared" ca="1" si="6"/>
        <v>28000</v>
      </c>
      <c r="N40" s="19">
        <f t="shared" ca="1" si="5"/>
        <v>28000</v>
      </c>
      <c r="P40" s="11"/>
    </row>
    <row r="41" spans="1:16" ht="15.75" customHeight="1" x14ac:dyDescent="0.2">
      <c r="A41" s="16">
        <v>45291</v>
      </c>
      <c r="B41" s="17">
        <v>0.03</v>
      </c>
      <c r="C41" s="18">
        <v>10000</v>
      </c>
      <c r="D41" s="18"/>
      <c r="E41" s="29"/>
      <c r="F41" s="18"/>
      <c r="G41" s="18"/>
      <c r="H41" s="19">
        <f t="shared" ca="1" si="1"/>
        <v>0</v>
      </c>
      <c r="I41" s="19">
        <f t="shared" ca="1" si="0"/>
        <v>0</v>
      </c>
      <c r="J41" s="19">
        <f t="shared" ca="1" si="2"/>
        <v>0</v>
      </c>
      <c r="K41" s="19">
        <f t="shared" ca="1" si="3"/>
        <v>0</v>
      </c>
      <c r="L41" s="19">
        <f t="shared" ca="1" si="4"/>
        <v>10000</v>
      </c>
      <c r="M41" s="19">
        <f t="shared" ca="1" si="6"/>
        <v>18000</v>
      </c>
      <c r="N41" s="19">
        <f t="shared" ca="1" si="5"/>
        <v>18000</v>
      </c>
      <c r="P41" s="11"/>
    </row>
    <row r="42" spans="1:16" ht="15.75" customHeight="1" x14ac:dyDescent="0.2">
      <c r="A42" s="16">
        <v>45291</v>
      </c>
      <c r="B42" s="17">
        <v>0.03</v>
      </c>
      <c r="C42" s="18">
        <v>18000</v>
      </c>
      <c r="D42" s="18"/>
      <c r="E42" s="29"/>
      <c r="F42" s="18"/>
      <c r="G42" s="18"/>
      <c r="H42" s="19">
        <f t="shared" ca="1" si="1"/>
        <v>0</v>
      </c>
      <c r="I42" s="19">
        <f t="shared" ca="1" si="0"/>
        <v>0</v>
      </c>
      <c r="J42" s="19">
        <f t="shared" ca="1" si="2"/>
        <v>0</v>
      </c>
      <c r="K42" s="19">
        <f t="shared" ca="1" si="3"/>
        <v>0</v>
      </c>
      <c r="L42" s="19">
        <f t="shared" ca="1" si="4"/>
        <v>18000</v>
      </c>
      <c r="M42" s="19">
        <f t="shared" ca="1" si="6"/>
        <v>0</v>
      </c>
      <c r="N42" s="19">
        <f t="shared" ca="1" si="5"/>
        <v>0</v>
      </c>
      <c r="P42" s="11"/>
    </row>
    <row r="43" spans="1:16" ht="15.75" customHeight="1" x14ac:dyDescent="0.2">
      <c r="A43" s="16">
        <v>45292</v>
      </c>
      <c r="B43" s="17">
        <v>0.12</v>
      </c>
      <c r="C43" s="18">
        <v>0</v>
      </c>
      <c r="D43" s="18">
        <v>100000</v>
      </c>
      <c r="E43" s="29"/>
      <c r="F43" s="18"/>
      <c r="G43" s="18"/>
      <c r="H43" s="19">
        <f t="shared" ca="1" si="1"/>
        <v>0</v>
      </c>
      <c r="I43" s="19">
        <f t="shared" ca="1" si="0"/>
        <v>0</v>
      </c>
      <c r="J43" s="19">
        <f t="shared" ca="1" si="2"/>
        <v>0</v>
      </c>
      <c r="K43" s="19">
        <f t="shared" ca="1" si="3"/>
        <v>0</v>
      </c>
      <c r="L43" s="19">
        <f t="shared" ca="1" si="4"/>
        <v>0</v>
      </c>
      <c r="M43" s="19">
        <f t="shared" ca="1" si="6"/>
        <v>100000</v>
      </c>
      <c r="N43" s="19">
        <f t="shared" ca="1" si="5"/>
        <v>100000</v>
      </c>
      <c r="P43" s="11"/>
    </row>
    <row r="44" spans="1:16" ht="15.75" customHeight="1" x14ac:dyDescent="0.2">
      <c r="A44" s="16">
        <v>45689</v>
      </c>
      <c r="B44" s="17">
        <v>0.12</v>
      </c>
      <c r="C44" s="18"/>
      <c r="D44" s="18"/>
      <c r="E44" s="29"/>
      <c r="F44" s="18"/>
      <c r="G44" s="18"/>
      <c r="H44" s="19">
        <f t="shared" ca="1" si="1"/>
        <v>0</v>
      </c>
      <c r="I44" s="19">
        <f t="shared" ca="1" si="0"/>
        <v>13052.05</v>
      </c>
      <c r="J44" s="19">
        <f t="shared" ca="1" si="2"/>
        <v>0</v>
      </c>
      <c r="K44" s="19">
        <f t="shared" ca="1" si="3"/>
        <v>13052.05</v>
      </c>
      <c r="L44" s="19">
        <f t="shared" ca="1" si="4"/>
        <v>0</v>
      </c>
      <c r="M44" s="19">
        <f t="shared" ca="1" si="6"/>
        <v>100000</v>
      </c>
      <c r="N44" s="19">
        <f t="shared" ca="1" si="5"/>
        <v>113052.05</v>
      </c>
      <c r="P44" s="11"/>
    </row>
    <row r="45" spans="1:16" ht="15.75" customHeight="1" x14ac:dyDescent="0.2">
      <c r="A45" s="16">
        <v>45690</v>
      </c>
      <c r="B45" s="17">
        <v>0.12</v>
      </c>
      <c r="C45" s="18"/>
      <c r="D45" s="18"/>
      <c r="E45" s="29"/>
      <c r="F45" s="18"/>
      <c r="G45" s="18"/>
      <c r="H45" s="19">
        <f t="shared" ca="1" si="1"/>
        <v>0</v>
      </c>
      <c r="I45" s="19">
        <f t="shared" ca="1" si="0"/>
        <v>32.880000000000003</v>
      </c>
      <c r="J45" s="19">
        <f t="shared" ca="1" si="2"/>
        <v>0</v>
      </c>
      <c r="K45" s="19">
        <f t="shared" ca="1" si="3"/>
        <v>13084.929999999998</v>
      </c>
      <c r="L45" s="19">
        <f t="shared" ca="1" si="4"/>
        <v>0</v>
      </c>
      <c r="M45" s="19">
        <f t="shared" ca="1" si="6"/>
        <v>100000</v>
      </c>
      <c r="N45" s="19">
        <f t="shared" ca="1" si="5"/>
        <v>113084.93</v>
      </c>
      <c r="P45" s="11"/>
    </row>
    <row r="46" spans="1:16" ht="15.75" customHeight="1" x14ac:dyDescent="0.2">
      <c r="A46" s="16"/>
      <c r="B46" s="17"/>
      <c r="C46" s="18"/>
      <c r="D46" s="18"/>
      <c r="E46" s="29"/>
      <c r="F46" s="18"/>
      <c r="G46" s="18"/>
      <c r="H46" s="19" t="str">
        <f t="shared" ca="1" si="1"/>
        <v xml:space="preserve"> - </v>
      </c>
      <c r="I46" s="19" t="str">
        <f t="shared" ca="1" si="0"/>
        <v xml:space="preserve"> - </v>
      </c>
      <c r="J46" s="19" t="str">
        <f t="shared" ca="1" si="2"/>
        <v xml:space="preserve"> - </v>
      </c>
      <c r="K46" s="19" t="str">
        <f t="shared" ca="1" si="3"/>
        <v xml:space="preserve"> - </v>
      </c>
      <c r="L46" s="19" t="str">
        <f t="shared" si="4"/>
        <v xml:space="preserve"> - </v>
      </c>
      <c r="M46" s="19" t="str">
        <f t="shared" ca="1" si="6"/>
        <v xml:space="preserve"> - </v>
      </c>
      <c r="N46" s="19" t="str">
        <f t="shared" si="5"/>
        <v xml:space="preserve"> - </v>
      </c>
      <c r="P46" s="11"/>
    </row>
    <row r="47" spans="1:16" ht="15.75" customHeight="1" x14ac:dyDescent="0.2">
      <c r="A47" s="16"/>
      <c r="B47" s="17"/>
      <c r="C47" s="18"/>
      <c r="D47" s="18"/>
      <c r="E47" s="29"/>
      <c r="F47" s="18"/>
      <c r="G47" s="18"/>
      <c r="H47" s="19" t="str">
        <f t="shared" ca="1" si="1"/>
        <v xml:space="preserve"> - </v>
      </c>
      <c r="I47" s="19" t="str">
        <f t="shared" ca="1" si="0"/>
        <v xml:space="preserve"> - </v>
      </c>
      <c r="J47" s="19" t="str">
        <f t="shared" ca="1" si="2"/>
        <v xml:space="preserve"> - </v>
      </c>
      <c r="K47" s="19" t="str">
        <f t="shared" ca="1" si="3"/>
        <v xml:space="preserve"> - </v>
      </c>
      <c r="L47" s="19" t="str">
        <f t="shared" si="4"/>
        <v xml:space="preserve"> - </v>
      </c>
      <c r="M47" s="19" t="str">
        <f t="shared" ca="1" si="6"/>
        <v xml:space="preserve"> - </v>
      </c>
      <c r="N47" s="19" t="str">
        <f t="shared" si="5"/>
        <v xml:space="preserve"> - </v>
      </c>
      <c r="P47" s="11"/>
    </row>
    <row r="48" spans="1:16" ht="15.75" customHeight="1" x14ac:dyDescent="0.2">
      <c r="A48" s="16"/>
      <c r="B48" s="17"/>
      <c r="C48" s="18"/>
      <c r="D48" s="18"/>
      <c r="E48" s="29"/>
      <c r="F48" s="18"/>
      <c r="G48" s="18"/>
      <c r="H48" s="19" t="str">
        <f t="shared" ca="1" si="1"/>
        <v xml:space="preserve"> - </v>
      </c>
      <c r="I48" s="19" t="str">
        <f t="shared" ca="1" si="0"/>
        <v xml:space="preserve"> - </v>
      </c>
      <c r="J48" s="19" t="str">
        <f t="shared" ca="1" si="2"/>
        <v xml:space="preserve"> - </v>
      </c>
      <c r="K48" s="19" t="str">
        <f t="shared" ca="1" si="3"/>
        <v xml:space="preserve"> - </v>
      </c>
      <c r="L48" s="19" t="str">
        <f t="shared" si="4"/>
        <v xml:space="preserve"> - </v>
      </c>
      <c r="M48" s="19" t="str">
        <f t="shared" ca="1" si="6"/>
        <v xml:space="preserve"> - </v>
      </c>
      <c r="N48" s="19" t="str">
        <f t="shared" si="5"/>
        <v xml:space="preserve"> - </v>
      </c>
      <c r="P48" s="11"/>
    </row>
    <row r="49" spans="1:16" ht="15.75" customHeight="1" x14ac:dyDescent="0.2">
      <c r="A49" s="16"/>
      <c r="B49" s="17"/>
      <c r="C49" s="18"/>
      <c r="D49" s="18"/>
      <c r="E49" s="29"/>
      <c r="F49" s="18"/>
      <c r="G49" s="18"/>
      <c r="H49" s="19" t="str">
        <f t="shared" ca="1" si="1"/>
        <v xml:space="preserve"> - </v>
      </c>
      <c r="I49" s="19" t="str">
        <f t="shared" ca="1" si="0"/>
        <v xml:space="preserve"> - </v>
      </c>
      <c r="J49" s="19" t="str">
        <f t="shared" ca="1" si="2"/>
        <v xml:space="preserve"> - </v>
      </c>
      <c r="K49" s="19" t="str">
        <f t="shared" ca="1" si="3"/>
        <v xml:space="preserve"> - </v>
      </c>
      <c r="L49" s="19" t="str">
        <f t="shared" si="4"/>
        <v xml:space="preserve"> - </v>
      </c>
      <c r="M49" s="19" t="str">
        <f t="shared" ca="1" si="6"/>
        <v xml:space="preserve"> - </v>
      </c>
      <c r="N49" s="19" t="str">
        <f t="shared" si="5"/>
        <v xml:space="preserve"> - </v>
      </c>
      <c r="P49" s="11"/>
    </row>
    <row r="50" spans="1:16" ht="15.75" customHeight="1" x14ac:dyDescent="0.2">
      <c r="A50" s="16"/>
      <c r="B50" s="17"/>
      <c r="C50" s="18"/>
      <c r="D50" s="18"/>
      <c r="E50" s="29"/>
      <c r="F50" s="18"/>
      <c r="G50" s="18"/>
      <c r="H50" s="19" t="str">
        <f t="shared" ref="H50:H80" ca="1" si="31">IF(A50=""," - ",OFFSET(H50,-1,0,1,1)-G50+F50)</f>
        <v xml:space="preserve"> - </v>
      </c>
      <c r="I50" s="19" t="str">
        <f t="shared" ref="I50:I80" ca="1" si="32">IF(A50=""," - ",ROUND(IF(OFFSET(M50,-1,0,1,1)&lt;0,MAX(0,(OFFSET(M50,-1,0,1,1)))*B50/$E$9,(A50-OFFSET(A50,-1,0,1,1))*(B50/$E$9)*OFFSET(M50,-1,0,1,1)),IF($N$15="On",2,10)))</f>
        <v xml:space="preserve"> - </v>
      </c>
      <c r="J50" s="19" t="str">
        <f t="shared" ref="J50:J80" ca="1" si="33">IF(A50=""," - ",MIN(MAX(0,C50-G50),OFFSET(K50,-1,0,1,1)+I50))</f>
        <v xml:space="preserve"> - </v>
      </c>
      <c r="K50" s="19" t="str">
        <f t="shared" ref="K50:K80" ca="1" si="34">IF(A50=""," - ",OFFSET(K50,-1,0,1,1)-J50+I50)</f>
        <v xml:space="preserve"> - </v>
      </c>
      <c r="L50" s="19" t="str">
        <f t="shared" ref="L50:L80" si="35">IF(A50=""," - ",MAX(0,C50-J50-G50))</f>
        <v xml:space="preserve"> - </v>
      </c>
      <c r="M50" s="19" t="str">
        <f t="shared" ref="M50:M80" ca="1" si="36">IF(A50=""," - ",OFFSET(M50,-1,0,1,1)-L50+D50)</f>
        <v xml:space="preserve"> - </v>
      </c>
      <c r="N50" s="19" t="str">
        <f t="shared" ref="N50:N80" si="37">IF(A50=""," - ",M50+K50+H50)</f>
        <v xml:space="preserve"> - </v>
      </c>
      <c r="P50" s="11"/>
    </row>
    <row r="51" spans="1:16" ht="15.75" customHeight="1" x14ac:dyDescent="0.2">
      <c r="A51" s="16"/>
      <c r="B51" s="17"/>
      <c r="C51" s="18"/>
      <c r="D51" s="18"/>
      <c r="E51" s="29"/>
      <c r="F51" s="18"/>
      <c r="G51" s="18"/>
      <c r="H51" s="19" t="str">
        <f t="shared" ca="1" si="31"/>
        <v xml:space="preserve"> - </v>
      </c>
      <c r="I51" s="19" t="str">
        <f t="shared" ca="1" si="32"/>
        <v xml:space="preserve"> - </v>
      </c>
      <c r="J51" s="19" t="str">
        <f t="shared" ca="1" si="33"/>
        <v xml:space="preserve"> - </v>
      </c>
      <c r="K51" s="19" t="str">
        <f t="shared" ca="1" si="34"/>
        <v xml:space="preserve"> - </v>
      </c>
      <c r="L51" s="19" t="str">
        <f t="shared" si="35"/>
        <v xml:space="preserve"> - </v>
      </c>
      <c r="M51" s="19" t="str">
        <f t="shared" ca="1" si="36"/>
        <v xml:space="preserve"> - </v>
      </c>
      <c r="N51" s="19" t="str">
        <f t="shared" si="37"/>
        <v xml:space="preserve"> - </v>
      </c>
      <c r="P51" s="11"/>
    </row>
    <row r="52" spans="1:16" ht="15.75" customHeight="1" x14ac:dyDescent="0.2">
      <c r="A52" s="16"/>
      <c r="B52" s="17"/>
      <c r="C52" s="18"/>
      <c r="D52" s="18"/>
      <c r="E52" s="29"/>
      <c r="F52" s="18"/>
      <c r="G52" s="18"/>
      <c r="H52" s="19" t="str">
        <f t="shared" ca="1" si="31"/>
        <v xml:space="preserve"> - </v>
      </c>
      <c r="I52" s="19" t="str">
        <f t="shared" ca="1" si="32"/>
        <v xml:space="preserve"> - </v>
      </c>
      <c r="J52" s="19" t="str">
        <f t="shared" ca="1" si="33"/>
        <v xml:space="preserve"> - </v>
      </c>
      <c r="K52" s="19" t="str">
        <f t="shared" ca="1" si="34"/>
        <v xml:space="preserve"> - </v>
      </c>
      <c r="L52" s="19" t="str">
        <f t="shared" si="35"/>
        <v xml:space="preserve"> - </v>
      </c>
      <c r="M52" s="19" t="str">
        <f t="shared" ca="1" si="36"/>
        <v xml:space="preserve"> - </v>
      </c>
      <c r="N52" s="19" t="str">
        <f t="shared" si="37"/>
        <v xml:space="preserve"> - </v>
      </c>
      <c r="P52" s="11"/>
    </row>
    <row r="53" spans="1:16" ht="15.75" customHeight="1" x14ac:dyDescent="0.2">
      <c r="A53" s="16"/>
      <c r="B53" s="17"/>
      <c r="C53" s="18"/>
      <c r="D53" s="18"/>
      <c r="E53" s="29"/>
      <c r="F53" s="18"/>
      <c r="G53" s="18"/>
      <c r="H53" s="19" t="str">
        <f t="shared" ca="1" si="31"/>
        <v xml:space="preserve"> - </v>
      </c>
      <c r="I53" s="19" t="str">
        <f t="shared" ca="1" si="32"/>
        <v xml:space="preserve"> - </v>
      </c>
      <c r="J53" s="19" t="str">
        <f t="shared" ca="1" si="33"/>
        <v xml:space="preserve"> - </v>
      </c>
      <c r="K53" s="19" t="str">
        <f t="shared" ca="1" si="34"/>
        <v xml:space="preserve"> - </v>
      </c>
      <c r="L53" s="19" t="str">
        <f t="shared" si="35"/>
        <v xml:space="preserve"> - </v>
      </c>
      <c r="M53" s="19" t="str">
        <f t="shared" ca="1" si="36"/>
        <v xml:space="preserve"> - </v>
      </c>
      <c r="N53" s="19" t="str">
        <f t="shared" si="37"/>
        <v xml:space="preserve"> - </v>
      </c>
      <c r="P53" s="11"/>
    </row>
    <row r="54" spans="1:16" ht="15.75" customHeight="1" x14ac:dyDescent="0.2">
      <c r="A54" s="16"/>
      <c r="B54" s="17"/>
      <c r="C54" s="18"/>
      <c r="D54" s="18"/>
      <c r="E54" s="29"/>
      <c r="F54" s="18"/>
      <c r="G54" s="18"/>
      <c r="H54" s="19" t="str">
        <f t="shared" ca="1" si="31"/>
        <v xml:space="preserve"> - </v>
      </c>
      <c r="I54" s="19" t="str">
        <f t="shared" ca="1" si="32"/>
        <v xml:space="preserve"> - </v>
      </c>
      <c r="J54" s="19" t="str">
        <f t="shared" ca="1" si="33"/>
        <v xml:space="preserve"> - </v>
      </c>
      <c r="K54" s="19" t="str">
        <f t="shared" ca="1" si="34"/>
        <v xml:space="preserve"> - </v>
      </c>
      <c r="L54" s="19" t="str">
        <f t="shared" si="35"/>
        <v xml:space="preserve"> - </v>
      </c>
      <c r="M54" s="19" t="str">
        <f t="shared" ca="1" si="36"/>
        <v xml:space="preserve"> - </v>
      </c>
      <c r="N54" s="19" t="str">
        <f t="shared" si="37"/>
        <v xml:space="preserve"> - </v>
      </c>
      <c r="P54" s="11"/>
    </row>
    <row r="55" spans="1:16" ht="15.75" customHeight="1" x14ac:dyDescent="0.2">
      <c r="A55" s="16"/>
      <c r="B55" s="17"/>
      <c r="C55" s="18"/>
      <c r="D55" s="18"/>
      <c r="E55" s="29"/>
      <c r="F55" s="18"/>
      <c r="G55" s="18"/>
      <c r="H55" s="19" t="str">
        <f t="shared" ca="1" si="31"/>
        <v xml:space="preserve"> - </v>
      </c>
      <c r="I55" s="19" t="str">
        <f t="shared" ca="1" si="32"/>
        <v xml:space="preserve"> - </v>
      </c>
      <c r="J55" s="19" t="str">
        <f t="shared" ca="1" si="33"/>
        <v xml:space="preserve"> - </v>
      </c>
      <c r="K55" s="19" t="str">
        <f t="shared" ca="1" si="34"/>
        <v xml:space="preserve"> - </v>
      </c>
      <c r="L55" s="19" t="str">
        <f t="shared" si="35"/>
        <v xml:space="preserve"> - </v>
      </c>
      <c r="M55" s="19" t="str">
        <f t="shared" ca="1" si="36"/>
        <v xml:space="preserve"> - </v>
      </c>
      <c r="N55" s="19" t="str">
        <f t="shared" si="37"/>
        <v xml:space="preserve"> - </v>
      </c>
      <c r="P55" s="11"/>
    </row>
    <row r="56" spans="1:16" ht="15.75" customHeight="1" x14ac:dyDescent="0.2">
      <c r="A56" s="16"/>
      <c r="B56" s="17"/>
      <c r="C56" s="18"/>
      <c r="D56" s="18"/>
      <c r="E56" s="29"/>
      <c r="F56" s="18"/>
      <c r="G56" s="18"/>
      <c r="H56" s="19" t="str">
        <f t="shared" ca="1" si="31"/>
        <v xml:space="preserve"> - </v>
      </c>
      <c r="I56" s="19" t="str">
        <f t="shared" ca="1" si="32"/>
        <v xml:space="preserve"> - </v>
      </c>
      <c r="J56" s="19" t="str">
        <f t="shared" ca="1" si="33"/>
        <v xml:space="preserve"> - </v>
      </c>
      <c r="K56" s="19" t="str">
        <f t="shared" ca="1" si="34"/>
        <v xml:space="preserve"> - </v>
      </c>
      <c r="L56" s="19" t="str">
        <f t="shared" si="35"/>
        <v xml:space="preserve"> - </v>
      </c>
      <c r="M56" s="19" t="str">
        <f t="shared" ca="1" si="36"/>
        <v xml:space="preserve"> - </v>
      </c>
      <c r="N56" s="19" t="str">
        <f t="shared" si="37"/>
        <v xml:space="preserve"> - </v>
      </c>
      <c r="P56" s="11"/>
    </row>
    <row r="57" spans="1:16" ht="15.75" customHeight="1" x14ac:dyDescent="0.2">
      <c r="A57" s="16"/>
      <c r="B57" s="17"/>
      <c r="C57" s="18"/>
      <c r="D57" s="18"/>
      <c r="E57" s="29"/>
      <c r="F57" s="18"/>
      <c r="G57" s="18"/>
      <c r="H57" s="19" t="str">
        <f t="shared" ca="1" si="31"/>
        <v xml:space="preserve"> - </v>
      </c>
      <c r="I57" s="19" t="str">
        <f t="shared" ca="1" si="32"/>
        <v xml:space="preserve"> - </v>
      </c>
      <c r="J57" s="19" t="str">
        <f t="shared" ca="1" si="33"/>
        <v xml:space="preserve"> - </v>
      </c>
      <c r="K57" s="19" t="str">
        <f t="shared" ca="1" si="34"/>
        <v xml:space="preserve"> - </v>
      </c>
      <c r="L57" s="19" t="str">
        <f t="shared" si="35"/>
        <v xml:space="preserve"> - </v>
      </c>
      <c r="M57" s="19" t="str">
        <f t="shared" ca="1" si="36"/>
        <v xml:space="preserve"> - </v>
      </c>
      <c r="N57" s="19" t="str">
        <f t="shared" si="37"/>
        <v xml:space="preserve"> - </v>
      </c>
      <c r="P57" s="11"/>
    </row>
    <row r="58" spans="1:16" ht="15.75" customHeight="1" x14ac:dyDescent="0.2">
      <c r="A58" s="16"/>
      <c r="B58" s="17"/>
      <c r="C58" s="18"/>
      <c r="D58" s="18"/>
      <c r="E58" s="29"/>
      <c r="F58" s="18"/>
      <c r="G58" s="18"/>
      <c r="H58" s="19" t="str">
        <f t="shared" ca="1" si="31"/>
        <v xml:space="preserve"> - </v>
      </c>
      <c r="I58" s="19" t="str">
        <f t="shared" ca="1" si="32"/>
        <v xml:space="preserve"> - </v>
      </c>
      <c r="J58" s="19" t="str">
        <f t="shared" ca="1" si="33"/>
        <v xml:space="preserve"> - </v>
      </c>
      <c r="K58" s="19" t="str">
        <f t="shared" ca="1" si="34"/>
        <v xml:space="preserve"> - </v>
      </c>
      <c r="L58" s="19" t="str">
        <f t="shared" si="35"/>
        <v xml:space="preserve"> - </v>
      </c>
      <c r="M58" s="19" t="str">
        <f t="shared" ca="1" si="36"/>
        <v xml:space="preserve"> - </v>
      </c>
      <c r="N58" s="19" t="str">
        <f t="shared" si="37"/>
        <v xml:space="preserve"> - </v>
      </c>
      <c r="P58" s="11"/>
    </row>
    <row r="59" spans="1:16" ht="15.75" customHeight="1" x14ac:dyDescent="0.2">
      <c r="A59" s="16"/>
      <c r="B59" s="17"/>
      <c r="C59" s="18"/>
      <c r="D59" s="18"/>
      <c r="E59" s="29"/>
      <c r="F59" s="18"/>
      <c r="G59" s="18"/>
      <c r="H59" s="19" t="str">
        <f t="shared" ca="1" si="31"/>
        <v xml:space="preserve"> - </v>
      </c>
      <c r="I59" s="19" t="str">
        <f t="shared" ca="1" si="32"/>
        <v xml:space="preserve"> - </v>
      </c>
      <c r="J59" s="19" t="str">
        <f t="shared" ca="1" si="33"/>
        <v xml:space="preserve"> - </v>
      </c>
      <c r="K59" s="19" t="str">
        <f t="shared" ca="1" si="34"/>
        <v xml:space="preserve"> - </v>
      </c>
      <c r="L59" s="19" t="str">
        <f t="shared" si="35"/>
        <v xml:space="preserve"> - </v>
      </c>
      <c r="M59" s="19" t="str">
        <f t="shared" ca="1" si="36"/>
        <v xml:space="preserve"> - </v>
      </c>
      <c r="N59" s="19" t="str">
        <f t="shared" si="37"/>
        <v xml:space="preserve"> - </v>
      </c>
      <c r="P59" s="11"/>
    </row>
    <row r="60" spans="1:16" ht="15.75" customHeight="1" x14ac:dyDescent="0.2">
      <c r="A60" s="16"/>
      <c r="B60" s="17"/>
      <c r="C60" s="18"/>
      <c r="D60" s="18"/>
      <c r="E60" s="29"/>
      <c r="F60" s="18"/>
      <c r="G60" s="18"/>
      <c r="H60" s="19" t="str">
        <f t="shared" ca="1" si="31"/>
        <v xml:space="preserve"> - </v>
      </c>
      <c r="I60" s="19" t="str">
        <f t="shared" ca="1" si="32"/>
        <v xml:space="preserve"> - </v>
      </c>
      <c r="J60" s="19" t="str">
        <f t="shared" ca="1" si="33"/>
        <v xml:space="preserve"> - </v>
      </c>
      <c r="K60" s="19" t="str">
        <f t="shared" ca="1" si="34"/>
        <v xml:space="preserve"> - </v>
      </c>
      <c r="L60" s="19" t="str">
        <f t="shared" si="35"/>
        <v xml:space="preserve"> - </v>
      </c>
      <c r="M60" s="19" t="str">
        <f t="shared" ca="1" si="36"/>
        <v xml:space="preserve"> - </v>
      </c>
      <c r="N60" s="19" t="str">
        <f t="shared" si="37"/>
        <v xml:space="preserve"> - </v>
      </c>
      <c r="P60" s="11"/>
    </row>
    <row r="61" spans="1:16" ht="15.75" customHeight="1" x14ac:dyDescent="0.2">
      <c r="A61" s="16"/>
      <c r="B61" s="17"/>
      <c r="C61" s="18"/>
      <c r="D61" s="18"/>
      <c r="E61" s="29"/>
      <c r="F61" s="18"/>
      <c r="G61" s="18"/>
      <c r="H61" s="19" t="str">
        <f t="shared" ca="1" si="31"/>
        <v xml:space="preserve"> - </v>
      </c>
      <c r="I61" s="19" t="str">
        <f t="shared" ca="1" si="32"/>
        <v xml:space="preserve"> - </v>
      </c>
      <c r="J61" s="19" t="str">
        <f t="shared" ca="1" si="33"/>
        <v xml:space="preserve"> - </v>
      </c>
      <c r="K61" s="19" t="str">
        <f t="shared" ca="1" si="34"/>
        <v xml:space="preserve"> - </v>
      </c>
      <c r="L61" s="19" t="str">
        <f t="shared" si="35"/>
        <v xml:space="preserve"> - </v>
      </c>
      <c r="M61" s="19" t="str">
        <f t="shared" ca="1" si="36"/>
        <v xml:space="preserve"> - </v>
      </c>
      <c r="N61" s="19" t="str">
        <f t="shared" si="37"/>
        <v xml:space="preserve"> - </v>
      </c>
      <c r="P61" s="11"/>
    </row>
    <row r="62" spans="1:16" ht="15.75" customHeight="1" x14ac:dyDescent="0.2">
      <c r="A62" s="16"/>
      <c r="B62" s="17"/>
      <c r="C62" s="18"/>
      <c r="D62" s="18"/>
      <c r="E62" s="29"/>
      <c r="F62" s="18"/>
      <c r="G62" s="18"/>
      <c r="H62" s="19" t="str">
        <f t="shared" ca="1" si="31"/>
        <v xml:space="preserve"> - </v>
      </c>
      <c r="I62" s="19" t="str">
        <f t="shared" ca="1" si="32"/>
        <v xml:space="preserve"> - </v>
      </c>
      <c r="J62" s="19" t="str">
        <f t="shared" ca="1" si="33"/>
        <v xml:space="preserve"> - </v>
      </c>
      <c r="K62" s="19" t="str">
        <f t="shared" ca="1" si="34"/>
        <v xml:space="preserve"> - </v>
      </c>
      <c r="L62" s="19" t="str">
        <f t="shared" si="35"/>
        <v xml:space="preserve"> - </v>
      </c>
      <c r="M62" s="19" t="str">
        <f t="shared" ca="1" si="36"/>
        <v xml:space="preserve"> - </v>
      </c>
      <c r="N62" s="19" t="str">
        <f t="shared" si="37"/>
        <v xml:space="preserve"> - </v>
      </c>
      <c r="P62" s="11"/>
    </row>
    <row r="63" spans="1:16" ht="15.75" customHeight="1" x14ac:dyDescent="0.2">
      <c r="A63" s="16"/>
      <c r="B63" s="17"/>
      <c r="C63" s="18"/>
      <c r="D63" s="18"/>
      <c r="E63" s="29"/>
      <c r="F63" s="18"/>
      <c r="G63" s="18"/>
      <c r="H63" s="19" t="str">
        <f t="shared" ca="1" si="31"/>
        <v xml:space="preserve"> - </v>
      </c>
      <c r="I63" s="19" t="str">
        <f t="shared" ca="1" si="32"/>
        <v xml:space="preserve"> - </v>
      </c>
      <c r="J63" s="19" t="str">
        <f t="shared" ca="1" si="33"/>
        <v xml:space="preserve"> - </v>
      </c>
      <c r="K63" s="19" t="str">
        <f t="shared" ca="1" si="34"/>
        <v xml:space="preserve"> - </v>
      </c>
      <c r="L63" s="19" t="str">
        <f t="shared" si="35"/>
        <v xml:space="preserve"> - </v>
      </c>
      <c r="M63" s="19" t="str">
        <f t="shared" ca="1" si="36"/>
        <v xml:space="preserve"> - </v>
      </c>
      <c r="N63" s="19" t="str">
        <f t="shared" si="37"/>
        <v xml:space="preserve"> - </v>
      </c>
      <c r="P63" s="11"/>
    </row>
    <row r="64" spans="1:16" ht="15.75" customHeight="1" x14ac:dyDescent="0.2">
      <c r="A64" s="16"/>
      <c r="B64" s="17"/>
      <c r="C64" s="18"/>
      <c r="D64" s="18"/>
      <c r="E64" s="29"/>
      <c r="F64" s="18"/>
      <c r="G64" s="18"/>
      <c r="H64" s="19" t="str">
        <f t="shared" ca="1" si="31"/>
        <v xml:space="preserve"> - </v>
      </c>
      <c r="I64" s="19" t="str">
        <f t="shared" ca="1" si="32"/>
        <v xml:space="preserve"> - </v>
      </c>
      <c r="J64" s="19" t="str">
        <f t="shared" ca="1" si="33"/>
        <v xml:space="preserve"> - </v>
      </c>
      <c r="K64" s="19" t="str">
        <f t="shared" ca="1" si="34"/>
        <v xml:space="preserve"> - </v>
      </c>
      <c r="L64" s="19" t="str">
        <f t="shared" si="35"/>
        <v xml:space="preserve"> - </v>
      </c>
      <c r="M64" s="19" t="str">
        <f t="shared" ca="1" si="36"/>
        <v xml:space="preserve"> - </v>
      </c>
      <c r="N64" s="19" t="str">
        <f t="shared" si="37"/>
        <v xml:space="preserve"> - </v>
      </c>
      <c r="P64" s="11"/>
    </row>
    <row r="65" spans="1:16" ht="15.75" customHeight="1" x14ac:dyDescent="0.2">
      <c r="A65" s="16"/>
      <c r="B65" s="17"/>
      <c r="C65" s="18"/>
      <c r="D65" s="18"/>
      <c r="E65" s="29"/>
      <c r="F65" s="18"/>
      <c r="G65" s="18"/>
      <c r="H65" s="19" t="str">
        <f t="shared" ca="1" si="31"/>
        <v xml:space="preserve"> - </v>
      </c>
      <c r="I65" s="19" t="str">
        <f t="shared" ca="1" si="32"/>
        <v xml:space="preserve"> - </v>
      </c>
      <c r="J65" s="19" t="str">
        <f t="shared" ca="1" si="33"/>
        <v xml:space="preserve"> - </v>
      </c>
      <c r="K65" s="19" t="str">
        <f t="shared" ca="1" si="34"/>
        <v xml:space="preserve"> - </v>
      </c>
      <c r="L65" s="19" t="str">
        <f t="shared" si="35"/>
        <v xml:space="preserve"> - </v>
      </c>
      <c r="M65" s="19" t="str">
        <f t="shared" ca="1" si="36"/>
        <v xml:space="preserve"> - </v>
      </c>
      <c r="N65" s="19" t="str">
        <f t="shared" si="37"/>
        <v xml:space="preserve"> - </v>
      </c>
      <c r="P65" s="11"/>
    </row>
    <row r="66" spans="1:16" ht="15.75" customHeight="1" x14ac:dyDescent="0.2">
      <c r="A66" s="16"/>
      <c r="B66" s="17"/>
      <c r="C66" s="18"/>
      <c r="D66" s="18"/>
      <c r="E66" s="29"/>
      <c r="F66" s="18"/>
      <c r="G66" s="18"/>
      <c r="H66" s="19" t="str">
        <f t="shared" ca="1" si="31"/>
        <v xml:space="preserve"> - </v>
      </c>
      <c r="I66" s="19" t="str">
        <f t="shared" ca="1" si="32"/>
        <v xml:space="preserve"> - </v>
      </c>
      <c r="J66" s="19" t="str">
        <f t="shared" ca="1" si="33"/>
        <v xml:space="preserve"> - </v>
      </c>
      <c r="K66" s="19" t="str">
        <f t="shared" ca="1" si="34"/>
        <v xml:space="preserve"> - </v>
      </c>
      <c r="L66" s="19" t="str">
        <f t="shared" si="35"/>
        <v xml:space="preserve"> - </v>
      </c>
      <c r="M66" s="19" t="str">
        <f t="shared" ca="1" si="36"/>
        <v xml:space="preserve"> - </v>
      </c>
      <c r="N66" s="19" t="str">
        <f t="shared" si="37"/>
        <v xml:space="preserve"> - </v>
      </c>
      <c r="P66" s="11"/>
    </row>
    <row r="67" spans="1:16" ht="15.75" customHeight="1" x14ac:dyDescent="0.2">
      <c r="A67" s="16"/>
      <c r="B67" s="17"/>
      <c r="C67" s="18"/>
      <c r="D67" s="18"/>
      <c r="E67" s="29"/>
      <c r="F67" s="18"/>
      <c r="G67" s="18"/>
      <c r="H67" s="19" t="str">
        <f t="shared" ca="1" si="31"/>
        <v xml:space="preserve"> - </v>
      </c>
      <c r="I67" s="19" t="str">
        <f t="shared" ca="1" si="32"/>
        <v xml:space="preserve"> - </v>
      </c>
      <c r="J67" s="19" t="str">
        <f t="shared" ca="1" si="33"/>
        <v xml:space="preserve"> - </v>
      </c>
      <c r="K67" s="19" t="str">
        <f t="shared" ca="1" si="34"/>
        <v xml:space="preserve"> - </v>
      </c>
      <c r="L67" s="19" t="str">
        <f t="shared" si="35"/>
        <v xml:space="preserve"> - </v>
      </c>
      <c r="M67" s="19" t="str">
        <f t="shared" ca="1" si="36"/>
        <v xml:space="preserve"> - </v>
      </c>
      <c r="N67" s="19" t="str">
        <f t="shared" si="37"/>
        <v xml:space="preserve"> - </v>
      </c>
      <c r="P67" s="11"/>
    </row>
    <row r="68" spans="1:16" ht="15.75" customHeight="1" x14ac:dyDescent="0.2">
      <c r="A68" s="16"/>
      <c r="B68" s="17"/>
      <c r="C68" s="18"/>
      <c r="D68" s="18"/>
      <c r="E68" s="29"/>
      <c r="F68" s="18"/>
      <c r="G68" s="18"/>
      <c r="H68" s="19" t="str">
        <f t="shared" ca="1" si="31"/>
        <v xml:space="preserve"> - </v>
      </c>
      <c r="I68" s="19" t="str">
        <f t="shared" ca="1" si="32"/>
        <v xml:space="preserve"> - </v>
      </c>
      <c r="J68" s="19" t="str">
        <f t="shared" ca="1" si="33"/>
        <v xml:space="preserve"> - </v>
      </c>
      <c r="K68" s="19" t="str">
        <f t="shared" ca="1" si="34"/>
        <v xml:space="preserve"> - </v>
      </c>
      <c r="L68" s="19" t="str">
        <f t="shared" si="35"/>
        <v xml:space="preserve"> - </v>
      </c>
      <c r="M68" s="19" t="str">
        <f t="shared" ca="1" si="36"/>
        <v xml:space="preserve"> - </v>
      </c>
      <c r="N68" s="19" t="str">
        <f t="shared" si="37"/>
        <v xml:space="preserve"> - </v>
      </c>
      <c r="P68" s="11"/>
    </row>
    <row r="69" spans="1:16" ht="15.75" customHeight="1" x14ac:dyDescent="0.2">
      <c r="A69" s="16"/>
      <c r="B69" s="17"/>
      <c r="C69" s="18"/>
      <c r="D69" s="18"/>
      <c r="E69" s="29"/>
      <c r="F69" s="18"/>
      <c r="G69" s="18"/>
      <c r="H69" s="19" t="str">
        <f t="shared" ca="1" si="31"/>
        <v xml:space="preserve"> - </v>
      </c>
      <c r="I69" s="19" t="str">
        <f t="shared" ca="1" si="32"/>
        <v xml:space="preserve"> - </v>
      </c>
      <c r="J69" s="19" t="str">
        <f t="shared" ca="1" si="33"/>
        <v xml:space="preserve"> - </v>
      </c>
      <c r="K69" s="19" t="str">
        <f t="shared" ca="1" si="34"/>
        <v xml:space="preserve"> - </v>
      </c>
      <c r="L69" s="19" t="str">
        <f t="shared" si="35"/>
        <v xml:space="preserve"> - </v>
      </c>
      <c r="M69" s="19" t="str">
        <f t="shared" ca="1" si="36"/>
        <v xml:space="preserve"> - </v>
      </c>
      <c r="N69" s="19" t="str">
        <f t="shared" si="37"/>
        <v xml:space="preserve"> - </v>
      </c>
      <c r="P69" s="11"/>
    </row>
    <row r="70" spans="1:16" ht="15.75" customHeight="1" x14ac:dyDescent="0.2">
      <c r="A70" s="16"/>
      <c r="B70" s="17"/>
      <c r="C70" s="18"/>
      <c r="D70" s="18"/>
      <c r="E70" s="29"/>
      <c r="F70" s="18"/>
      <c r="G70" s="18"/>
      <c r="H70" s="19" t="str">
        <f t="shared" ca="1" si="31"/>
        <v xml:space="preserve"> - </v>
      </c>
      <c r="I70" s="19" t="str">
        <f t="shared" ca="1" si="32"/>
        <v xml:space="preserve"> - </v>
      </c>
      <c r="J70" s="19" t="str">
        <f t="shared" ca="1" si="33"/>
        <v xml:space="preserve"> - </v>
      </c>
      <c r="K70" s="19" t="str">
        <f t="shared" ca="1" si="34"/>
        <v xml:space="preserve"> - </v>
      </c>
      <c r="L70" s="19" t="str">
        <f t="shared" si="35"/>
        <v xml:space="preserve"> - </v>
      </c>
      <c r="M70" s="19" t="str">
        <f t="shared" ca="1" si="36"/>
        <v xml:space="preserve"> - </v>
      </c>
      <c r="N70" s="19" t="str">
        <f t="shared" si="37"/>
        <v xml:space="preserve"> - </v>
      </c>
      <c r="P70" s="11"/>
    </row>
    <row r="71" spans="1:16" ht="15.75" customHeight="1" x14ac:dyDescent="0.2">
      <c r="A71" s="16"/>
      <c r="B71" s="17"/>
      <c r="C71" s="18"/>
      <c r="D71" s="18"/>
      <c r="E71" s="29"/>
      <c r="F71" s="18"/>
      <c r="G71" s="18"/>
      <c r="H71" s="19" t="str">
        <f t="shared" ca="1" si="31"/>
        <v xml:space="preserve"> - </v>
      </c>
      <c r="I71" s="19" t="str">
        <f t="shared" ca="1" si="32"/>
        <v xml:space="preserve"> - </v>
      </c>
      <c r="J71" s="19" t="str">
        <f t="shared" ca="1" si="33"/>
        <v xml:space="preserve"> - </v>
      </c>
      <c r="K71" s="19" t="str">
        <f t="shared" ca="1" si="34"/>
        <v xml:space="preserve"> - </v>
      </c>
      <c r="L71" s="19" t="str">
        <f t="shared" si="35"/>
        <v xml:space="preserve"> - </v>
      </c>
      <c r="M71" s="19" t="str">
        <f t="shared" ca="1" si="36"/>
        <v xml:space="preserve"> - </v>
      </c>
      <c r="N71" s="19" t="str">
        <f t="shared" si="37"/>
        <v xml:space="preserve"> - </v>
      </c>
      <c r="P71" s="11"/>
    </row>
    <row r="72" spans="1:16" ht="15.75" customHeight="1" x14ac:dyDescent="0.2">
      <c r="A72" s="16"/>
      <c r="B72" s="17"/>
      <c r="C72" s="18"/>
      <c r="D72" s="18"/>
      <c r="E72" s="29"/>
      <c r="F72" s="18"/>
      <c r="G72" s="18"/>
      <c r="H72" s="19" t="str">
        <f t="shared" ca="1" si="31"/>
        <v xml:space="preserve"> - </v>
      </c>
      <c r="I72" s="19" t="str">
        <f t="shared" ca="1" si="32"/>
        <v xml:space="preserve"> - </v>
      </c>
      <c r="J72" s="19" t="str">
        <f t="shared" ca="1" si="33"/>
        <v xml:space="preserve"> - </v>
      </c>
      <c r="K72" s="19" t="str">
        <f t="shared" ca="1" si="34"/>
        <v xml:space="preserve"> - </v>
      </c>
      <c r="L72" s="19" t="str">
        <f t="shared" si="35"/>
        <v xml:space="preserve"> - </v>
      </c>
      <c r="M72" s="19" t="str">
        <f t="shared" ca="1" si="36"/>
        <v xml:space="preserve"> - </v>
      </c>
      <c r="N72" s="19" t="str">
        <f t="shared" si="37"/>
        <v xml:space="preserve"> - </v>
      </c>
      <c r="P72" s="11"/>
    </row>
    <row r="73" spans="1:16" ht="15.75" customHeight="1" x14ac:dyDescent="0.2">
      <c r="A73" s="16"/>
      <c r="B73" s="17"/>
      <c r="C73" s="18"/>
      <c r="D73" s="18"/>
      <c r="E73" s="29"/>
      <c r="F73" s="18"/>
      <c r="G73" s="18"/>
      <c r="H73" s="19" t="str">
        <f t="shared" ca="1" si="31"/>
        <v xml:space="preserve"> - </v>
      </c>
      <c r="I73" s="19" t="str">
        <f t="shared" ca="1" si="32"/>
        <v xml:space="preserve"> - </v>
      </c>
      <c r="J73" s="19" t="str">
        <f t="shared" ca="1" si="33"/>
        <v xml:space="preserve"> - </v>
      </c>
      <c r="K73" s="19" t="str">
        <f t="shared" ca="1" si="34"/>
        <v xml:space="preserve"> - </v>
      </c>
      <c r="L73" s="19" t="str">
        <f t="shared" si="35"/>
        <v xml:space="preserve"> - </v>
      </c>
      <c r="M73" s="19" t="str">
        <f t="shared" ca="1" si="36"/>
        <v xml:space="preserve"> - </v>
      </c>
      <c r="N73" s="19" t="str">
        <f t="shared" si="37"/>
        <v xml:space="preserve"> - </v>
      </c>
      <c r="P73" s="11"/>
    </row>
    <row r="74" spans="1:16" ht="15.75" customHeight="1" x14ac:dyDescent="0.2">
      <c r="A74" s="16"/>
      <c r="B74" s="17"/>
      <c r="C74" s="18"/>
      <c r="D74" s="18"/>
      <c r="E74" s="29"/>
      <c r="F74" s="18"/>
      <c r="G74" s="18"/>
      <c r="H74" s="19" t="str">
        <f t="shared" ca="1" si="31"/>
        <v xml:space="preserve"> - </v>
      </c>
      <c r="I74" s="19" t="str">
        <f t="shared" ca="1" si="32"/>
        <v xml:space="preserve"> - </v>
      </c>
      <c r="J74" s="19" t="str">
        <f t="shared" ca="1" si="33"/>
        <v xml:space="preserve"> - </v>
      </c>
      <c r="K74" s="19" t="str">
        <f t="shared" ca="1" si="34"/>
        <v xml:space="preserve"> - </v>
      </c>
      <c r="L74" s="19" t="str">
        <f t="shared" si="35"/>
        <v xml:space="preserve"> - </v>
      </c>
      <c r="M74" s="19" t="str">
        <f t="shared" ca="1" si="36"/>
        <v xml:space="preserve"> - </v>
      </c>
      <c r="N74" s="19" t="str">
        <f t="shared" si="37"/>
        <v xml:space="preserve"> - </v>
      </c>
      <c r="P74" s="11"/>
    </row>
    <row r="75" spans="1:16" ht="15.75" customHeight="1" x14ac:dyDescent="0.2">
      <c r="A75" s="16"/>
      <c r="B75" s="17"/>
      <c r="C75" s="18"/>
      <c r="D75" s="18"/>
      <c r="E75" s="29"/>
      <c r="F75" s="18"/>
      <c r="G75" s="18"/>
      <c r="H75" s="19" t="str">
        <f t="shared" ca="1" si="31"/>
        <v xml:space="preserve"> - </v>
      </c>
      <c r="I75" s="19" t="str">
        <f t="shared" ca="1" si="32"/>
        <v xml:space="preserve"> - </v>
      </c>
      <c r="J75" s="19" t="str">
        <f t="shared" ca="1" si="33"/>
        <v xml:space="preserve"> - </v>
      </c>
      <c r="K75" s="19" t="str">
        <f t="shared" ca="1" si="34"/>
        <v xml:space="preserve"> - </v>
      </c>
      <c r="L75" s="19" t="str">
        <f t="shared" si="35"/>
        <v xml:space="preserve"> - </v>
      </c>
      <c r="M75" s="19" t="str">
        <f t="shared" ca="1" si="36"/>
        <v xml:space="preserve"> - </v>
      </c>
      <c r="N75" s="19" t="str">
        <f t="shared" si="37"/>
        <v xml:space="preserve"> - </v>
      </c>
      <c r="P75" s="11"/>
    </row>
    <row r="76" spans="1:16" ht="15.75" customHeight="1" x14ac:dyDescent="0.2">
      <c r="A76" s="16"/>
      <c r="B76" s="17"/>
      <c r="C76" s="18"/>
      <c r="D76" s="18"/>
      <c r="E76" s="29"/>
      <c r="F76" s="18"/>
      <c r="G76" s="18"/>
      <c r="H76" s="19" t="str">
        <f t="shared" ca="1" si="31"/>
        <v xml:space="preserve"> - </v>
      </c>
      <c r="I76" s="19" t="str">
        <f t="shared" ca="1" si="32"/>
        <v xml:space="preserve"> - </v>
      </c>
      <c r="J76" s="19" t="str">
        <f t="shared" ca="1" si="33"/>
        <v xml:space="preserve"> - </v>
      </c>
      <c r="K76" s="19" t="str">
        <f t="shared" ca="1" si="34"/>
        <v xml:space="preserve"> - </v>
      </c>
      <c r="L76" s="19" t="str">
        <f t="shared" si="35"/>
        <v xml:space="preserve"> - </v>
      </c>
      <c r="M76" s="19" t="str">
        <f t="shared" ca="1" si="36"/>
        <v xml:space="preserve"> - </v>
      </c>
      <c r="N76" s="19" t="str">
        <f t="shared" si="37"/>
        <v xml:space="preserve"> - </v>
      </c>
      <c r="P76" s="11"/>
    </row>
    <row r="77" spans="1:16" ht="15.75" customHeight="1" x14ac:dyDescent="0.2">
      <c r="A77" s="16"/>
      <c r="B77" s="17"/>
      <c r="C77" s="18"/>
      <c r="D77" s="18"/>
      <c r="E77" s="29"/>
      <c r="F77" s="18"/>
      <c r="G77" s="18"/>
      <c r="H77" s="19" t="str">
        <f t="shared" ca="1" si="31"/>
        <v xml:space="preserve"> - </v>
      </c>
      <c r="I77" s="19" t="str">
        <f t="shared" ca="1" si="32"/>
        <v xml:space="preserve"> - </v>
      </c>
      <c r="J77" s="19" t="str">
        <f t="shared" ca="1" si="33"/>
        <v xml:space="preserve"> - </v>
      </c>
      <c r="K77" s="19" t="str">
        <f t="shared" ca="1" si="34"/>
        <v xml:space="preserve"> - </v>
      </c>
      <c r="L77" s="19" t="str">
        <f t="shared" si="35"/>
        <v xml:space="preserve"> - </v>
      </c>
      <c r="M77" s="19" t="str">
        <f t="shared" ca="1" si="36"/>
        <v xml:space="preserve"> - </v>
      </c>
      <c r="N77" s="19" t="str">
        <f t="shared" si="37"/>
        <v xml:space="preserve"> - </v>
      </c>
      <c r="P77" s="11"/>
    </row>
    <row r="78" spans="1:16" ht="15.75" customHeight="1" x14ac:dyDescent="0.2">
      <c r="A78" s="16"/>
      <c r="B78" s="17"/>
      <c r="C78" s="18"/>
      <c r="D78" s="18"/>
      <c r="E78" s="29"/>
      <c r="F78" s="18"/>
      <c r="G78" s="18"/>
      <c r="H78" s="19" t="str">
        <f t="shared" ca="1" si="31"/>
        <v xml:space="preserve"> - </v>
      </c>
      <c r="I78" s="19" t="str">
        <f t="shared" ca="1" si="32"/>
        <v xml:space="preserve"> - </v>
      </c>
      <c r="J78" s="19" t="str">
        <f t="shared" ca="1" si="33"/>
        <v xml:space="preserve"> - </v>
      </c>
      <c r="K78" s="19" t="str">
        <f t="shared" ca="1" si="34"/>
        <v xml:space="preserve"> - </v>
      </c>
      <c r="L78" s="19" t="str">
        <f t="shared" si="35"/>
        <v xml:space="preserve"> - </v>
      </c>
      <c r="M78" s="19" t="str">
        <f t="shared" ca="1" si="36"/>
        <v xml:space="preserve"> - </v>
      </c>
      <c r="N78" s="19" t="str">
        <f t="shared" si="37"/>
        <v xml:space="preserve"> - </v>
      </c>
      <c r="P78" s="11"/>
    </row>
    <row r="79" spans="1:16" ht="15.75" customHeight="1" x14ac:dyDescent="0.2">
      <c r="A79" s="16"/>
      <c r="B79" s="17"/>
      <c r="C79" s="18"/>
      <c r="D79" s="18"/>
      <c r="E79" s="29"/>
      <c r="F79" s="18"/>
      <c r="G79" s="18"/>
      <c r="H79" s="19" t="str">
        <f t="shared" ca="1" si="31"/>
        <v xml:space="preserve"> - </v>
      </c>
      <c r="I79" s="19" t="str">
        <f t="shared" ca="1" si="32"/>
        <v xml:space="preserve"> - </v>
      </c>
      <c r="J79" s="19" t="str">
        <f t="shared" ca="1" si="33"/>
        <v xml:space="preserve"> - </v>
      </c>
      <c r="K79" s="19" t="str">
        <f t="shared" ca="1" si="34"/>
        <v xml:space="preserve"> - </v>
      </c>
      <c r="L79" s="19" t="str">
        <f t="shared" si="35"/>
        <v xml:space="preserve"> - </v>
      </c>
      <c r="M79" s="19" t="str">
        <f t="shared" ca="1" si="36"/>
        <v xml:space="preserve"> - </v>
      </c>
      <c r="N79" s="19" t="str">
        <f t="shared" si="37"/>
        <v xml:space="preserve"> - </v>
      </c>
      <c r="P79" s="11"/>
    </row>
    <row r="80" spans="1:16" ht="15.75" customHeight="1" x14ac:dyDescent="0.2">
      <c r="A80" s="16"/>
      <c r="B80" s="17"/>
      <c r="C80" s="18"/>
      <c r="D80" s="18"/>
      <c r="E80" s="29"/>
      <c r="F80" s="18"/>
      <c r="G80" s="18"/>
      <c r="H80" s="19" t="str">
        <f t="shared" ca="1" si="31"/>
        <v xml:space="preserve"> - </v>
      </c>
      <c r="I80" s="19" t="str">
        <f t="shared" ca="1" si="32"/>
        <v xml:space="preserve"> - </v>
      </c>
      <c r="J80" s="19" t="str">
        <f t="shared" ca="1" si="33"/>
        <v xml:space="preserve"> - </v>
      </c>
      <c r="K80" s="19" t="str">
        <f t="shared" ca="1" si="34"/>
        <v xml:space="preserve"> - </v>
      </c>
      <c r="L80" s="19" t="str">
        <f t="shared" si="35"/>
        <v xml:space="preserve"> - </v>
      </c>
      <c r="M80" s="19" t="str">
        <f t="shared" ca="1" si="36"/>
        <v xml:space="preserve"> - </v>
      </c>
      <c r="N80" s="19" t="str">
        <f t="shared" si="37"/>
        <v xml:space="preserve"> - </v>
      </c>
      <c r="P80" s="11"/>
    </row>
    <row r="81" spans="1:16" ht="15.75" customHeight="1" x14ac:dyDescent="0.2">
      <c r="A81" s="20"/>
      <c r="B81" s="21"/>
      <c r="C81" s="21"/>
      <c r="D81" s="21"/>
      <c r="E81" s="21"/>
      <c r="F81" s="21"/>
      <c r="G81" s="21"/>
      <c r="H81" s="22"/>
      <c r="I81" s="22"/>
      <c r="J81" s="22"/>
      <c r="K81" s="22"/>
      <c r="L81" s="22"/>
      <c r="M81" s="22"/>
      <c r="N81" s="22"/>
      <c r="P81" s="81" t="s">
        <v>88</v>
      </c>
    </row>
    <row r="82" spans="1:16" x14ac:dyDescent="0.2">
      <c r="A82" s="54"/>
      <c r="B82" s="54"/>
      <c r="C82" s="54"/>
      <c r="D82" s="54"/>
      <c r="E82" s="54"/>
      <c r="F82" s="54"/>
      <c r="G82" s="54"/>
      <c r="H82" s="54"/>
      <c r="I82" s="54"/>
      <c r="J82" s="54"/>
      <c r="K82" s="54"/>
      <c r="L82" s="54"/>
      <c r="M82" s="54"/>
      <c r="N82" s="54"/>
    </row>
  </sheetData>
  <phoneticPr fontId="3" type="noConversion"/>
  <conditionalFormatting sqref="M17:M81">
    <cfRule type="expression" dxfId="0" priority="1">
      <formula>AND(M17&lt;&gt;" - ",M17&gt;$E$8)</formula>
    </cfRule>
  </conditionalFormatting>
  <dataValidations count="1">
    <dataValidation type="list" allowBlank="1" showInputMessage="1" showErrorMessage="1" sqref="N15" xr:uid="{00000000-0002-0000-0000-000000000000}">
      <formula1>"On,Off"</formula1>
    </dataValidation>
  </dataValidations>
  <hyperlinks>
    <hyperlink ref="P3" r:id="rId1" xr:uid="{00000000-0004-0000-0000-000000000000}"/>
  </hyperlinks>
  <pageMargins left="0.5" right="0.5" top="0.5" bottom="0.5" header="0.25" footer="0.25"/>
  <pageSetup scale="85" fitToHeight="0" orientation="portrait" r:id="rId2"/>
  <headerFooter>
    <oddHeader>&amp;RPage &amp;P of &amp;N</oddHeader>
    <oddFooter>&amp;L&amp;8&amp;K01+048http://www.vertex42.com/Calculators/line-of-credit-tracker.html&amp;R&amp;8&amp;K01+048Line of Credit Tracker © 2015 Vertex42 LLC</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1"/>
  <sheetViews>
    <sheetView showGridLines="0" workbookViewId="0"/>
  </sheetViews>
  <sheetFormatPr defaultRowHeight="14.25" x14ac:dyDescent="0.2"/>
  <cols>
    <col min="1" max="1" width="10.42578125" customWidth="1"/>
    <col min="2" max="2" width="81.5703125" style="6" customWidth="1"/>
    <col min="3" max="3" width="19.140625" customWidth="1"/>
    <col min="4" max="4" width="10.28515625" customWidth="1"/>
  </cols>
  <sheetData>
    <row r="1" spans="1:3" ht="32.1" customHeight="1" x14ac:dyDescent="0.2">
      <c r="A1" s="46" t="s">
        <v>2</v>
      </c>
      <c r="B1" s="46"/>
      <c r="C1" s="46"/>
    </row>
    <row r="2" spans="1:3" x14ac:dyDescent="0.2">
      <c r="A2" s="10" t="s">
        <v>39</v>
      </c>
      <c r="C2" s="2" t="s">
        <v>64</v>
      </c>
    </row>
    <row r="3" spans="1:3" x14ac:dyDescent="0.2">
      <c r="B3" s="7"/>
    </row>
    <row r="4" spans="1:3" ht="18" x14ac:dyDescent="0.2">
      <c r="A4" s="50" t="s">
        <v>22</v>
      </c>
      <c r="B4" s="51"/>
      <c r="C4" s="52"/>
    </row>
    <row r="5" spans="1:3" ht="28.5" x14ac:dyDescent="0.2">
      <c r="B5" s="4" t="s">
        <v>26</v>
      </c>
    </row>
    <row r="6" spans="1:3" x14ac:dyDescent="0.2">
      <c r="B6" s="3"/>
    </row>
    <row r="7" spans="1:3" ht="42.75" x14ac:dyDescent="0.2">
      <c r="B7" s="4" t="s">
        <v>90</v>
      </c>
    </row>
    <row r="8" spans="1:3" x14ac:dyDescent="0.2">
      <c r="B8" s="3"/>
    </row>
    <row r="9" spans="1:3" ht="15" x14ac:dyDescent="0.25">
      <c r="A9" s="9" t="s">
        <v>27</v>
      </c>
      <c r="B9" s="3"/>
    </row>
    <row r="10" spans="1:3" x14ac:dyDescent="0.2">
      <c r="B10" s="3" t="s">
        <v>28</v>
      </c>
    </row>
    <row r="11" spans="1:3" x14ac:dyDescent="0.2">
      <c r="B11" s="3" t="s">
        <v>35</v>
      </c>
    </row>
    <row r="12" spans="1:3" ht="28.5" x14ac:dyDescent="0.2">
      <c r="B12" s="3" t="s">
        <v>34</v>
      </c>
    </row>
    <row r="13" spans="1:3" x14ac:dyDescent="0.2">
      <c r="B13" s="3" t="s">
        <v>82</v>
      </c>
    </row>
    <row r="14" spans="1:3" x14ac:dyDescent="0.2">
      <c r="B14" s="3"/>
    </row>
    <row r="15" spans="1:3" ht="15" x14ac:dyDescent="0.25">
      <c r="A15" s="9" t="s">
        <v>30</v>
      </c>
      <c r="B15" s="3"/>
    </row>
    <row r="16" spans="1:3" ht="28.5" x14ac:dyDescent="0.2">
      <c r="B16" s="3" t="s">
        <v>31</v>
      </c>
    </row>
    <row r="17" spans="1:2" ht="28.5" x14ac:dyDescent="0.2">
      <c r="B17" s="3" t="s">
        <v>32</v>
      </c>
    </row>
    <row r="18" spans="1:2" ht="28.5" x14ac:dyDescent="0.2">
      <c r="B18" s="3" t="s">
        <v>33</v>
      </c>
    </row>
    <row r="19" spans="1:2" x14ac:dyDescent="0.2">
      <c r="B19" s="3"/>
    </row>
    <row r="20" spans="1:2" ht="15" x14ac:dyDescent="0.25">
      <c r="A20" s="9" t="s">
        <v>45</v>
      </c>
      <c r="B20" s="3"/>
    </row>
    <row r="21" spans="1:2" ht="57" x14ac:dyDescent="0.2">
      <c r="B21" s="3" t="s">
        <v>91</v>
      </c>
    </row>
    <row r="22" spans="1:2" x14ac:dyDescent="0.2">
      <c r="B22" s="3"/>
    </row>
    <row r="23" spans="1:2" ht="15" x14ac:dyDescent="0.25">
      <c r="A23" s="9" t="s">
        <v>83</v>
      </c>
      <c r="B23" s="3"/>
    </row>
    <row r="24" spans="1:2" ht="57" x14ac:dyDescent="0.2">
      <c r="B24" s="3" t="s">
        <v>84</v>
      </c>
    </row>
    <row r="25" spans="1:2" x14ac:dyDescent="0.2">
      <c r="B25" s="3"/>
    </row>
    <row r="26" spans="1:2" ht="15" x14ac:dyDescent="0.25">
      <c r="A26" s="9" t="s">
        <v>36</v>
      </c>
      <c r="B26" s="3"/>
    </row>
    <row r="27" spans="1:2" ht="28.5" x14ac:dyDescent="0.2">
      <c r="B27" s="3" t="s">
        <v>37</v>
      </c>
    </row>
    <row r="28" spans="1:2" x14ac:dyDescent="0.2">
      <c r="B28" s="3" t="s">
        <v>44</v>
      </c>
    </row>
    <row r="29" spans="1:2" ht="42.75" x14ac:dyDescent="0.2">
      <c r="B29" s="3" t="s">
        <v>92</v>
      </c>
    </row>
    <row r="30" spans="1:2" x14ac:dyDescent="0.2">
      <c r="B30" s="3" t="s">
        <v>38</v>
      </c>
    </row>
    <row r="31" spans="1:2" ht="28.5" x14ac:dyDescent="0.2">
      <c r="B31" s="3" t="s">
        <v>61</v>
      </c>
    </row>
    <row r="32" spans="1:2" x14ac:dyDescent="0.2">
      <c r="B32" s="3" t="s">
        <v>52</v>
      </c>
    </row>
    <row r="33" spans="1:3" x14ac:dyDescent="0.2">
      <c r="B33" s="7"/>
    </row>
    <row r="34" spans="1:3" ht="18" x14ac:dyDescent="0.2">
      <c r="A34" s="50" t="s">
        <v>23</v>
      </c>
      <c r="B34" s="51"/>
      <c r="C34" s="52"/>
    </row>
    <row r="35" spans="1:3" ht="28.5" x14ac:dyDescent="0.2">
      <c r="B35" s="3" t="s">
        <v>24</v>
      </c>
    </row>
    <row r="36" spans="1:3" x14ac:dyDescent="0.2">
      <c r="B36" s="3"/>
    </row>
    <row r="37" spans="1:3" ht="18" x14ac:dyDescent="0.2">
      <c r="A37" s="50" t="s">
        <v>70</v>
      </c>
      <c r="B37" s="51"/>
      <c r="C37" s="52"/>
    </row>
    <row r="39" spans="1:3" x14ac:dyDescent="0.2">
      <c r="A39" s="8" t="s">
        <v>25</v>
      </c>
      <c r="B39" s="5" t="str">
        <f>HYPERLINK("http://www.vertex42.com/ExcelArticles/amortization-formulas.html","► Vertex42.com: Amortization Formulas")</f>
        <v>► Vertex42.com: Amortization Formulas</v>
      </c>
    </row>
    <row r="41" spans="1:3" x14ac:dyDescent="0.2">
      <c r="A41" s="8" t="s">
        <v>25</v>
      </c>
      <c r="B41" s="5" t="str">
        <f>HYPERLINK("http://www.vertex42.com/ExcelArticles/amortization-calculation.html","► Vertex42.com: Amortization Calculation")</f>
        <v>► Vertex42.com: Amortization Calculation</v>
      </c>
    </row>
  </sheetData>
  <hyperlinks>
    <hyperlink ref="A2" r:id="rId1" xr:uid="{00000000-0004-0000-0100-00000000000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4379D-D78C-43A7-A36D-7C7D71F78FD3}">
  <dimension ref="A1:C21"/>
  <sheetViews>
    <sheetView showGridLines="0" workbookViewId="0"/>
  </sheetViews>
  <sheetFormatPr defaultRowHeight="12.75" x14ac:dyDescent="0.2"/>
  <cols>
    <col min="1" max="1" width="2.85546875" style="35" customWidth="1"/>
    <col min="2" max="2" width="72.7109375" style="35" customWidth="1"/>
    <col min="3" max="3" width="22.28515625" customWidth="1"/>
  </cols>
  <sheetData>
    <row r="1" spans="1:3" ht="32.1" customHeight="1" x14ac:dyDescent="0.2">
      <c r="A1" s="47"/>
      <c r="B1" s="46" t="s">
        <v>21</v>
      </c>
      <c r="C1" s="45"/>
    </row>
    <row r="2" spans="1:3" ht="15" x14ac:dyDescent="0.2">
      <c r="A2" s="37"/>
      <c r="B2" s="44"/>
      <c r="C2" s="36"/>
    </row>
    <row r="3" spans="1:3" ht="15" x14ac:dyDescent="0.2">
      <c r="A3" s="37"/>
      <c r="B3" s="43" t="s">
        <v>18</v>
      </c>
      <c r="C3" s="36"/>
    </row>
    <row r="4" spans="1:3" ht="14.25" x14ac:dyDescent="0.2">
      <c r="A4" s="37"/>
      <c r="B4" s="48" t="s">
        <v>39</v>
      </c>
      <c r="C4" s="36"/>
    </row>
    <row r="5" spans="1:3" ht="15" x14ac:dyDescent="0.2">
      <c r="A5" s="37"/>
      <c r="B5" s="42"/>
      <c r="C5" s="36"/>
    </row>
    <row r="6" spans="1:3" ht="15.75" x14ac:dyDescent="0.25">
      <c r="A6" s="37"/>
      <c r="B6" s="41" t="s">
        <v>89</v>
      </c>
      <c r="C6" s="36"/>
    </row>
    <row r="7" spans="1:3" ht="15" x14ac:dyDescent="0.2">
      <c r="A7" s="37"/>
      <c r="B7" s="42"/>
      <c r="C7" s="36"/>
    </row>
    <row r="8" spans="1:3" ht="30" x14ac:dyDescent="0.2">
      <c r="A8" s="37"/>
      <c r="B8" s="42" t="s">
        <v>69</v>
      </c>
      <c r="C8" s="36"/>
    </row>
    <row r="9" spans="1:3" ht="15" x14ac:dyDescent="0.2">
      <c r="A9" s="37"/>
      <c r="B9" s="42"/>
      <c r="C9" s="36"/>
    </row>
    <row r="10" spans="1:3" ht="30" x14ac:dyDescent="0.2">
      <c r="A10" s="37"/>
      <c r="B10" s="42" t="s">
        <v>19</v>
      </c>
      <c r="C10" s="36"/>
    </row>
    <row r="11" spans="1:3" ht="15" x14ac:dyDescent="0.2">
      <c r="A11" s="37"/>
      <c r="B11" s="42"/>
      <c r="C11" s="36"/>
    </row>
    <row r="12" spans="1:3" ht="30" x14ac:dyDescent="0.2">
      <c r="A12" s="37"/>
      <c r="B12" s="42" t="s">
        <v>20</v>
      </c>
      <c r="C12" s="36"/>
    </row>
    <row r="13" spans="1:3" ht="15" x14ac:dyDescent="0.2">
      <c r="A13" s="37"/>
      <c r="B13" s="42"/>
      <c r="C13" s="36"/>
    </row>
    <row r="14" spans="1:3" ht="15.75" x14ac:dyDescent="0.25">
      <c r="A14" s="37"/>
      <c r="B14" s="41" t="s">
        <v>68</v>
      </c>
      <c r="C14" s="36"/>
    </row>
    <row r="15" spans="1:3" ht="15" x14ac:dyDescent="0.2">
      <c r="A15" s="37"/>
      <c r="B15" s="40" t="s">
        <v>67</v>
      </c>
      <c r="C15" s="36"/>
    </row>
    <row r="16" spans="1:3" ht="15" x14ac:dyDescent="0.2">
      <c r="A16" s="37"/>
      <c r="B16" s="39"/>
      <c r="C16" s="36"/>
    </row>
    <row r="17" spans="1:3" ht="45.75" x14ac:dyDescent="0.2">
      <c r="A17" s="37"/>
      <c r="B17" s="49" t="s">
        <v>42</v>
      </c>
      <c r="C17" s="36"/>
    </row>
    <row r="18" spans="1:3" ht="15" x14ac:dyDescent="0.2">
      <c r="A18" s="37"/>
      <c r="B18" s="39"/>
      <c r="C18" s="36"/>
    </row>
    <row r="19" spans="1:3" ht="15" x14ac:dyDescent="0.2">
      <c r="A19" s="37"/>
      <c r="B19" s="38" t="s">
        <v>66</v>
      </c>
      <c r="C19" s="36"/>
    </row>
    <row r="20" spans="1:3" ht="14.25" x14ac:dyDescent="0.2">
      <c r="A20" s="37"/>
      <c r="B20" s="37"/>
      <c r="C20" s="36"/>
    </row>
    <row r="21" spans="1:3" ht="14.25" x14ac:dyDescent="0.2">
      <c r="A21" s="37"/>
      <c r="B21" s="37"/>
      <c r="C21" s="36"/>
    </row>
  </sheetData>
  <hyperlinks>
    <hyperlink ref="B15" r:id="rId1" xr:uid="{CD65F869-21E0-44C8-BEC3-374826C54233}"/>
    <hyperlink ref="B4" r:id="rId2" xr:uid="{DEA99BB0-9CFF-413B-BCB3-884E340D1DBA}"/>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LineOfCredit</vt:lpstr>
      <vt:lpstr>Help</vt:lpstr>
      <vt:lpstr>©</vt:lpstr>
      <vt:lpstr>LineOfCredit!Print_Area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Line of Credit Tracker</dc:title>
  <dc:creator>www.vertex42.com</dc:creator>
  <dc:description>(c) 2014-2024 Vertex42 LLC. All rights reserved.</dc:description>
  <cp:lastModifiedBy>Vertex42.com</cp:lastModifiedBy>
  <cp:lastPrinted>2015-11-03T22:49:59Z</cp:lastPrinted>
  <dcterms:created xsi:type="dcterms:W3CDTF">2005-04-07T23:28:21Z</dcterms:created>
  <dcterms:modified xsi:type="dcterms:W3CDTF">2024-05-21T15:05:12Z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2.0.0</vt:lpwstr>
  </property>
  <property fmtid="{D5CDD505-2E9C-101B-9397-08002B2CF9AE}" pid="3" name="Copyright">
    <vt:lpwstr>2014-2024 Vertex42 LLC</vt:lpwstr>
  </property>
  <property fmtid="{D5CDD505-2E9C-101B-9397-08002B2CF9AE}" pid="4" name="Source">
    <vt:lpwstr>http://www.vertex42.com/Calculators/line-of-credit-tracker.html</vt:lpwstr>
  </property>
</Properties>
</file>