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C:\Users\Vertex42.com\Documents\VERTEX42\TEMPLATES\TEMPLATE - Mortgages and Loans\"/>
    </mc:Choice>
  </mc:AlternateContent>
  <bookViews>
    <workbookView xWindow="0" yWindow="0" windowWidth="17445" windowHeight="12690"/>
  </bookViews>
  <sheets>
    <sheet name="Calculator" sheetId="17" r:id="rId1"/>
    <sheet name="Table" sheetId="12" r:id="rId2"/>
    <sheet name="Help" sheetId="18" r:id="rId3"/>
    <sheet name="©" sheetId="19" r:id="rId4"/>
  </sheets>
  <definedNames>
    <definedName name="balance">OFFSET(Table!$H$15,2,0,Table!$D$7*12,1)</definedName>
    <definedName name="cum_interest">OFFSET(Table!$E$15,2,0,Table!$D$7*12,1)</definedName>
    <definedName name="cum_principal">OFFSET(Table!$G$15,2,0,Table!$D$7*12,1)</definedName>
    <definedName name="payments">OFFSET(Table!$B$15,2,0,Table!$D$7*12,1)</definedName>
    <definedName name="_xlnm.Print_Area" localSheetId="0">Calculator!$A$1:$D$38</definedName>
    <definedName name="_xlnm.Print_Area" localSheetId="1">OFFSET(Table!$A$1,0,0,ROW(Table!$A$15)+1+Table!$D$7*12,9)</definedName>
    <definedName name="_xlnm.Print_Titles" localSheetId="1">Table!$15:$15</definedName>
    <definedName name="valuevx">42.314159</definedName>
    <definedName name="vertex42_copyright" hidden="1">"© 2005-2017 Vertex42 LLC"</definedName>
    <definedName name="vertex42_id" hidden="1">"home-expense-calculator.xlsx"</definedName>
    <definedName name="vertex42_title" hidden="1">"Home Ownership Expense Calculator"</definedName>
  </definedNames>
  <calcPr calcId="162913"/>
</workbook>
</file>

<file path=xl/calcChain.xml><?xml version="1.0" encoding="utf-8"?>
<calcChain xmlns="http://schemas.openxmlformats.org/spreadsheetml/2006/main">
  <c r="D7" i="12" l="1"/>
  <c r="D2" i="17" l="1"/>
  <c r="I2" i="12"/>
  <c r="C2" i="18"/>
  <c r="B6" i="19"/>
  <c r="C18" i="17" l="1"/>
  <c r="C31" i="17" s="1"/>
  <c r="C32" i="17" s="1"/>
  <c r="C20" i="17"/>
  <c r="C21" i="17"/>
  <c r="C25" i="17"/>
  <c r="C26" i="17"/>
  <c r="B17" i="12"/>
  <c r="C17" i="12" s="1"/>
  <c r="D6" i="12"/>
  <c r="D5" i="12" l="1"/>
  <c r="C19" i="17"/>
  <c r="C22" i="17" s="1"/>
  <c r="C27" i="17" s="1"/>
  <c r="C33" i="17" s="1"/>
  <c r="B18" i="12"/>
  <c r="H16" i="12" l="1"/>
  <c r="D17" i="12" s="1"/>
  <c r="D11" i="12"/>
  <c r="B19" i="12"/>
  <c r="C18" i="12"/>
  <c r="E17" i="12"/>
  <c r="F17" i="12" l="1"/>
  <c r="B20" i="12"/>
  <c r="C19" i="12"/>
  <c r="G17" i="12" l="1"/>
  <c r="H17" i="12"/>
  <c r="D18" i="12" s="1"/>
  <c r="B21" i="12"/>
  <c r="C20" i="12"/>
  <c r="E18" i="12"/>
  <c r="F18" i="12"/>
  <c r="B22" i="12" l="1"/>
  <c r="C21" i="12"/>
  <c r="G18" i="12"/>
  <c r="H18" i="12"/>
  <c r="B23" i="12" l="1"/>
  <c r="C22" i="12"/>
  <c r="D19" i="12"/>
  <c r="B24" i="12" l="1"/>
  <c r="C23" i="12"/>
  <c r="F19" i="12"/>
  <c r="E19" i="12"/>
  <c r="G19" i="12" l="1"/>
  <c r="H19" i="12"/>
  <c r="B25" i="12"/>
  <c r="C24" i="12"/>
  <c r="B26" i="12" l="1"/>
  <c r="C25" i="12"/>
  <c r="D20" i="12"/>
  <c r="F20" i="12" l="1"/>
  <c r="E20" i="12"/>
  <c r="B27" i="12"/>
  <c r="C26" i="12"/>
  <c r="B28" i="12" l="1"/>
  <c r="C27" i="12"/>
  <c r="G20" i="12"/>
  <c r="H20" i="12"/>
  <c r="D21" i="12" l="1"/>
  <c r="B29" i="12"/>
  <c r="C28" i="12"/>
  <c r="F21" i="12" l="1"/>
  <c r="E21" i="12"/>
  <c r="B30" i="12"/>
  <c r="C29" i="12"/>
  <c r="B31" i="12" l="1"/>
  <c r="C30" i="12"/>
  <c r="G21" i="12"/>
  <c r="H21" i="12"/>
  <c r="D22" i="12" l="1"/>
  <c r="B32" i="12"/>
  <c r="C31" i="12"/>
  <c r="F22" i="12" l="1"/>
  <c r="E22" i="12"/>
  <c r="B33" i="12"/>
  <c r="C32" i="12"/>
  <c r="G22" i="12" l="1"/>
  <c r="H22" i="12"/>
  <c r="B34" i="12"/>
  <c r="C33" i="12"/>
  <c r="B35" i="12" l="1"/>
  <c r="C34" i="12"/>
  <c r="D23" i="12"/>
  <c r="B36" i="12" l="1"/>
  <c r="C35" i="12"/>
  <c r="F23" i="12"/>
  <c r="E23" i="12"/>
  <c r="G23" i="12" l="1"/>
  <c r="H23" i="12"/>
  <c r="B37" i="12"/>
  <c r="C36" i="12"/>
  <c r="B38" i="12" l="1"/>
  <c r="C37" i="12"/>
  <c r="D24" i="12"/>
  <c r="F24" i="12" l="1"/>
  <c r="E24" i="12"/>
  <c r="B39" i="12"/>
  <c r="C38" i="12"/>
  <c r="B40" i="12" l="1"/>
  <c r="C39" i="12"/>
  <c r="G24" i="12"/>
  <c r="H24" i="12"/>
  <c r="B41" i="12" l="1"/>
  <c r="C40" i="12"/>
  <c r="D25" i="12"/>
  <c r="B42" i="12" l="1"/>
  <c r="C41" i="12"/>
  <c r="F25" i="12"/>
  <c r="E25" i="12"/>
  <c r="G25" i="12" l="1"/>
  <c r="H25" i="12"/>
  <c r="B43" i="12"/>
  <c r="C42" i="12"/>
  <c r="B44" i="12" l="1"/>
  <c r="C43" i="12"/>
  <c r="D26" i="12"/>
  <c r="F26" i="12" l="1"/>
  <c r="E26" i="12"/>
  <c r="B45" i="12"/>
  <c r="C44" i="12"/>
  <c r="B46" i="12" l="1"/>
  <c r="C45" i="12"/>
  <c r="G26" i="12"/>
  <c r="H26" i="12"/>
  <c r="D27" i="12" l="1"/>
  <c r="B47" i="12"/>
  <c r="C46" i="12"/>
  <c r="B48" i="12" l="1"/>
  <c r="C47" i="12"/>
  <c r="F27" i="12"/>
  <c r="E27" i="12"/>
  <c r="G27" i="12" l="1"/>
  <c r="H27" i="12"/>
  <c r="B49" i="12"/>
  <c r="C48" i="12"/>
  <c r="B50" i="12" l="1"/>
  <c r="C49" i="12"/>
  <c r="D28" i="12"/>
  <c r="B51" i="12" l="1"/>
  <c r="C50" i="12"/>
  <c r="F28" i="12"/>
  <c r="E28" i="12"/>
  <c r="G28" i="12" l="1"/>
  <c r="H28" i="12"/>
  <c r="B52" i="12"/>
  <c r="C51" i="12"/>
  <c r="B53" i="12" l="1"/>
  <c r="C52" i="12"/>
  <c r="D29" i="12"/>
  <c r="B54" i="12" l="1"/>
  <c r="C53" i="12"/>
  <c r="F29" i="12"/>
  <c r="E29" i="12"/>
  <c r="G29" i="12" l="1"/>
  <c r="H29" i="12"/>
  <c r="B55" i="12"/>
  <c r="C54" i="12"/>
  <c r="D30" i="12" l="1"/>
  <c r="B56" i="12"/>
  <c r="C55" i="12"/>
  <c r="B57" i="12" l="1"/>
  <c r="C56" i="12"/>
  <c r="F30" i="12"/>
  <c r="E30" i="12"/>
  <c r="G30" i="12" l="1"/>
  <c r="H30" i="12"/>
  <c r="B58" i="12"/>
  <c r="C57" i="12"/>
  <c r="B59" i="12" l="1"/>
  <c r="C58" i="12"/>
  <c r="D31" i="12"/>
  <c r="F31" i="12" l="1"/>
  <c r="E31" i="12"/>
  <c r="B60" i="12"/>
  <c r="C59" i="12"/>
  <c r="B61" i="12" l="1"/>
  <c r="C60" i="12"/>
  <c r="G31" i="12"/>
  <c r="H31" i="12"/>
  <c r="D32" i="12" l="1"/>
  <c r="B62" i="12"/>
  <c r="C61" i="12"/>
  <c r="B63" i="12" l="1"/>
  <c r="C62" i="12"/>
  <c r="F32" i="12"/>
  <c r="E32" i="12"/>
  <c r="G32" i="12" l="1"/>
  <c r="H32" i="12"/>
  <c r="B64" i="12"/>
  <c r="C63" i="12"/>
  <c r="B65" i="12" l="1"/>
  <c r="C64" i="12"/>
  <c r="D33" i="12"/>
  <c r="B66" i="12" l="1"/>
  <c r="C65" i="12"/>
  <c r="F33" i="12"/>
  <c r="E33" i="12"/>
  <c r="G33" i="12" l="1"/>
  <c r="H33" i="12"/>
  <c r="B67" i="12"/>
  <c r="C66" i="12"/>
  <c r="B68" i="12" l="1"/>
  <c r="C67" i="12"/>
  <c r="D34" i="12"/>
  <c r="F34" i="12" l="1"/>
  <c r="E34" i="12"/>
  <c r="B69" i="12"/>
  <c r="C68" i="12"/>
  <c r="B70" i="12" l="1"/>
  <c r="C69" i="12"/>
  <c r="G34" i="12"/>
  <c r="H34" i="12"/>
  <c r="D35" i="12" l="1"/>
  <c r="B71" i="12"/>
  <c r="C70" i="12"/>
  <c r="B72" i="12" l="1"/>
  <c r="C71" i="12"/>
  <c r="F35" i="12"/>
  <c r="E35" i="12"/>
  <c r="G35" i="12" l="1"/>
  <c r="H35" i="12"/>
  <c r="B73" i="12"/>
  <c r="C72" i="12"/>
  <c r="B74" i="12" l="1"/>
  <c r="C73" i="12"/>
  <c r="D36" i="12"/>
  <c r="F36" i="12" l="1"/>
  <c r="E36" i="12"/>
  <c r="B75" i="12"/>
  <c r="C74" i="12"/>
  <c r="B76" i="12" l="1"/>
  <c r="C75" i="12"/>
  <c r="G36" i="12"/>
  <c r="H36" i="12"/>
  <c r="D37" i="12" l="1"/>
  <c r="B77" i="12"/>
  <c r="C76" i="12"/>
  <c r="F37" i="12" l="1"/>
  <c r="E37" i="12"/>
  <c r="B78" i="12"/>
  <c r="C77" i="12"/>
  <c r="B79" i="12" l="1"/>
  <c r="C78" i="12"/>
  <c r="G37" i="12"/>
  <c r="H37" i="12"/>
  <c r="B80" i="12" l="1"/>
  <c r="C79" i="12"/>
  <c r="D38" i="12"/>
  <c r="F38" i="12" l="1"/>
  <c r="E38" i="12"/>
  <c r="B81" i="12"/>
  <c r="C80" i="12"/>
  <c r="B82" i="12" l="1"/>
  <c r="C81" i="12"/>
  <c r="G38" i="12"/>
  <c r="H38" i="12"/>
  <c r="D39" i="12" l="1"/>
  <c r="B83" i="12"/>
  <c r="C82" i="12"/>
  <c r="B84" i="12" l="1"/>
  <c r="C83" i="12"/>
  <c r="F39" i="12"/>
  <c r="E39" i="12"/>
  <c r="G39" i="12" l="1"/>
  <c r="H39" i="12"/>
  <c r="B85" i="12"/>
  <c r="C84" i="12"/>
  <c r="D40" i="12" l="1"/>
  <c r="B86" i="12"/>
  <c r="C85" i="12"/>
  <c r="B87" i="12" l="1"/>
  <c r="C86" i="12"/>
  <c r="F40" i="12"/>
  <c r="E40" i="12"/>
  <c r="B88" i="12" l="1"/>
  <c r="C87" i="12"/>
  <c r="G40" i="12"/>
  <c r="H40" i="12"/>
  <c r="D41" i="12" l="1"/>
  <c r="B89" i="12"/>
  <c r="C88" i="12"/>
  <c r="F41" i="12" l="1"/>
  <c r="E41" i="12"/>
  <c r="B90" i="12"/>
  <c r="C89" i="12"/>
  <c r="B91" i="12" l="1"/>
  <c r="C90" i="12"/>
  <c r="G41" i="12"/>
  <c r="H41" i="12"/>
  <c r="D42" i="12" l="1"/>
  <c r="B92" i="12"/>
  <c r="C91" i="12"/>
  <c r="F42" i="12" l="1"/>
  <c r="E42" i="12"/>
  <c r="B93" i="12"/>
  <c r="C92" i="12"/>
  <c r="B94" i="12" l="1"/>
  <c r="C93" i="12"/>
  <c r="G42" i="12"/>
  <c r="H42" i="12"/>
  <c r="D43" i="12" l="1"/>
  <c r="B95" i="12"/>
  <c r="C94" i="12"/>
  <c r="B96" i="12" l="1"/>
  <c r="C95" i="12"/>
  <c r="F43" i="12"/>
  <c r="E43" i="12"/>
  <c r="B97" i="12" l="1"/>
  <c r="C96" i="12"/>
  <c r="G43" i="12"/>
  <c r="H43" i="12"/>
  <c r="B98" i="12" l="1"/>
  <c r="C97" i="12"/>
  <c r="D44" i="12"/>
  <c r="B99" i="12" l="1"/>
  <c r="C98" i="12"/>
  <c r="F44" i="12"/>
  <c r="E44" i="12"/>
  <c r="G44" i="12" l="1"/>
  <c r="H44" i="12"/>
  <c r="B100" i="12"/>
  <c r="C99" i="12"/>
  <c r="B101" i="12" l="1"/>
  <c r="C100" i="12"/>
  <c r="D45" i="12"/>
  <c r="F45" i="12" l="1"/>
  <c r="E45" i="12"/>
  <c r="B102" i="12"/>
  <c r="C101" i="12"/>
  <c r="B103" i="12" l="1"/>
  <c r="C102" i="12"/>
  <c r="G45" i="12"/>
  <c r="H45" i="12"/>
  <c r="D46" i="12" l="1"/>
  <c r="B104" i="12"/>
  <c r="C103" i="12"/>
  <c r="B105" i="12" l="1"/>
  <c r="C104" i="12"/>
  <c r="F46" i="12"/>
  <c r="E46" i="12"/>
  <c r="G46" i="12" l="1"/>
  <c r="H46" i="12"/>
  <c r="B106" i="12"/>
  <c r="C105" i="12"/>
  <c r="D47" i="12" l="1"/>
  <c r="B107" i="12"/>
  <c r="C106" i="12"/>
  <c r="B108" i="12" l="1"/>
  <c r="C107" i="12"/>
  <c r="F47" i="12"/>
  <c r="E47" i="12"/>
  <c r="B109" i="12" l="1"/>
  <c r="C108" i="12"/>
  <c r="G47" i="12"/>
  <c r="H47" i="12"/>
  <c r="D48" i="12" l="1"/>
  <c r="B110" i="12"/>
  <c r="C109" i="12"/>
  <c r="B111" i="12" l="1"/>
  <c r="C110" i="12"/>
  <c r="F48" i="12"/>
  <c r="E48" i="12"/>
  <c r="G48" i="12" l="1"/>
  <c r="H48" i="12"/>
  <c r="B112" i="12"/>
  <c r="C111" i="12"/>
  <c r="B113" i="12" l="1"/>
  <c r="C112" i="12"/>
  <c r="D49" i="12"/>
  <c r="F49" i="12" l="1"/>
  <c r="E49" i="12"/>
  <c r="B114" i="12"/>
  <c r="C113" i="12"/>
  <c r="B115" i="12" l="1"/>
  <c r="C114" i="12"/>
  <c r="G49" i="12"/>
  <c r="H49" i="12"/>
  <c r="D50" i="12" l="1"/>
  <c r="B116" i="12"/>
  <c r="C115" i="12"/>
  <c r="B117" i="12" l="1"/>
  <c r="C116" i="12"/>
  <c r="F50" i="12"/>
  <c r="E50" i="12"/>
  <c r="G50" i="12" l="1"/>
  <c r="H50" i="12"/>
  <c r="B118" i="12"/>
  <c r="C117" i="12"/>
  <c r="D51" i="12" l="1"/>
  <c r="B119" i="12"/>
  <c r="C118" i="12"/>
  <c r="B120" i="12" l="1"/>
  <c r="C119" i="12"/>
  <c r="F51" i="12"/>
  <c r="E51" i="12"/>
  <c r="G51" i="12" l="1"/>
  <c r="H51" i="12"/>
  <c r="B121" i="12"/>
  <c r="C120" i="12"/>
  <c r="B122" i="12" l="1"/>
  <c r="C121" i="12"/>
  <c r="D52" i="12"/>
  <c r="B123" i="12" l="1"/>
  <c r="C122" i="12"/>
  <c r="F52" i="12"/>
  <c r="E52" i="12"/>
  <c r="G52" i="12" l="1"/>
  <c r="H52" i="12"/>
  <c r="B124" i="12"/>
  <c r="C123" i="12"/>
  <c r="B125" i="12" l="1"/>
  <c r="C124" i="12"/>
  <c r="D53" i="12"/>
  <c r="B126" i="12" l="1"/>
  <c r="C125" i="12"/>
  <c r="F53" i="12"/>
  <c r="E53" i="12"/>
  <c r="G53" i="12" l="1"/>
  <c r="H53" i="12"/>
  <c r="B127" i="12"/>
  <c r="C126" i="12"/>
  <c r="B128" i="12" l="1"/>
  <c r="C127" i="12"/>
  <c r="D54" i="12"/>
  <c r="B129" i="12" l="1"/>
  <c r="C128" i="12"/>
  <c r="F54" i="12"/>
  <c r="E54" i="12"/>
  <c r="B130" i="12" l="1"/>
  <c r="C129" i="12"/>
  <c r="G54" i="12"/>
  <c r="H54" i="12"/>
  <c r="D55" i="12" l="1"/>
  <c r="B131" i="12"/>
  <c r="C130" i="12"/>
  <c r="B132" i="12" l="1"/>
  <c r="C131" i="12"/>
  <c r="F55" i="12"/>
  <c r="E55" i="12"/>
  <c r="G55" i="12" l="1"/>
  <c r="H55" i="12"/>
  <c r="B133" i="12"/>
  <c r="C132" i="12"/>
  <c r="B134" i="12" l="1"/>
  <c r="C133" i="12"/>
  <c r="D56" i="12"/>
  <c r="F56" i="12" l="1"/>
  <c r="E56" i="12"/>
  <c r="B135" i="12"/>
  <c r="C134" i="12"/>
  <c r="B136" i="12" l="1"/>
  <c r="C135" i="12"/>
  <c r="G56" i="12"/>
  <c r="H56" i="12"/>
  <c r="B137" i="12" l="1"/>
  <c r="C136" i="12"/>
  <c r="D57" i="12"/>
  <c r="B138" i="12" l="1"/>
  <c r="C137" i="12"/>
  <c r="F57" i="12"/>
  <c r="E57" i="12"/>
  <c r="G57" i="12" l="1"/>
  <c r="H57" i="12"/>
  <c r="B139" i="12"/>
  <c r="C138" i="12"/>
  <c r="D58" i="12" l="1"/>
  <c r="B140" i="12"/>
  <c r="C139" i="12"/>
  <c r="B141" i="12" l="1"/>
  <c r="C140" i="12"/>
  <c r="F58" i="12"/>
  <c r="E58" i="12"/>
  <c r="G58" i="12" l="1"/>
  <c r="H58" i="12"/>
  <c r="B142" i="12"/>
  <c r="C141" i="12"/>
  <c r="D59" i="12" l="1"/>
  <c r="B143" i="12"/>
  <c r="C142" i="12"/>
  <c r="B144" i="12" l="1"/>
  <c r="C143" i="12"/>
  <c r="F59" i="12"/>
  <c r="E59" i="12"/>
  <c r="G59" i="12" l="1"/>
  <c r="H59" i="12"/>
  <c r="B145" i="12"/>
  <c r="C144" i="12"/>
  <c r="B146" i="12" l="1"/>
  <c r="C145" i="12"/>
  <c r="D60" i="12"/>
  <c r="F60" i="12" l="1"/>
  <c r="E60" i="12"/>
  <c r="B147" i="12"/>
  <c r="C146" i="12"/>
  <c r="B148" i="12" l="1"/>
  <c r="C147" i="12"/>
  <c r="G60" i="12"/>
  <c r="H60" i="12"/>
  <c r="D61" i="12" l="1"/>
  <c r="B149" i="12"/>
  <c r="C148" i="12"/>
  <c r="B150" i="12" l="1"/>
  <c r="C149" i="12"/>
  <c r="F61" i="12"/>
  <c r="E61" i="12"/>
  <c r="B151" i="12" l="1"/>
  <c r="C150" i="12"/>
  <c r="G61" i="12"/>
  <c r="H61" i="12"/>
  <c r="B152" i="12" l="1"/>
  <c r="C151" i="12"/>
  <c r="D62" i="12"/>
  <c r="F62" i="12" l="1"/>
  <c r="E62" i="12"/>
  <c r="B153" i="12"/>
  <c r="C152" i="12"/>
  <c r="B154" i="12" l="1"/>
  <c r="C153" i="12"/>
  <c r="G62" i="12"/>
  <c r="H62" i="12"/>
  <c r="D63" i="12" l="1"/>
  <c r="B155" i="12"/>
  <c r="C154" i="12"/>
  <c r="B156" i="12" l="1"/>
  <c r="C155" i="12"/>
  <c r="F63" i="12"/>
  <c r="E63" i="12"/>
  <c r="G63" i="12" l="1"/>
  <c r="H63" i="12"/>
  <c r="B157" i="12"/>
  <c r="C156" i="12"/>
  <c r="B158" i="12" l="1"/>
  <c r="C157" i="12"/>
  <c r="D64" i="12"/>
  <c r="F64" i="12" l="1"/>
  <c r="E64" i="12"/>
  <c r="B159" i="12"/>
  <c r="C158" i="12"/>
  <c r="B160" i="12" l="1"/>
  <c r="C159" i="12"/>
  <c r="G64" i="12"/>
  <c r="H64" i="12"/>
  <c r="D65" i="12" l="1"/>
  <c r="B161" i="12"/>
  <c r="C160" i="12"/>
  <c r="B162" i="12" l="1"/>
  <c r="C161" i="12"/>
  <c r="F65" i="12"/>
  <c r="E65" i="12"/>
  <c r="G65" i="12" l="1"/>
  <c r="H65" i="12"/>
  <c r="B163" i="12"/>
  <c r="C162" i="12"/>
  <c r="D66" i="12" l="1"/>
  <c r="B164" i="12"/>
  <c r="C163" i="12"/>
  <c r="B165" i="12" l="1"/>
  <c r="C164" i="12"/>
  <c r="F66" i="12"/>
  <c r="E66" i="12"/>
  <c r="G66" i="12" l="1"/>
  <c r="H66" i="12"/>
  <c r="B166" i="12"/>
  <c r="C165" i="12"/>
  <c r="B167" i="12" l="1"/>
  <c r="C166" i="12"/>
  <c r="D67" i="12"/>
  <c r="F67" i="12" l="1"/>
  <c r="E67" i="12"/>
  <c r="B168" i="12"/>
  <c r="C167" i="12"/>
  <c r="B169" i="12" l="1"/>
  <c r="C168" i="12"/>
  <c r="G67" i="12"/>
  <c r="H67" i="12"/>
  <c r="D68" i="12" l="1"/>
  <c r="B170" i="12"/>
  <c r="C169" i="12"/>
  <c r="B171" i="12" l="1"/>
  <c r="C170" i="12"/>
  <c r="F68" i="12"/>
  <c r="E68" i="12"/>
  <c r="G68" i="12" l="1"/>
  <c r="H68" i="12"/>
  <c r="B172" i="12"/>
  <c r="C171" i="12"/>
  <c r="B173" i="12" l="1"/>
  <c r="C172" i="12"/>
  <c r="D69" i="12"/>
  <c r="B174" i="12" l="1"/>
  <c r="C173" i="12"/>
  <c r="F69" i="12"/>
  <c r="E69" i="12"/>
  <c r="G69" i="12" l="1"/>
  <c r="H69" i="12"/>
  <c r="B175" i="12"/>
  <c r="C174" i="12"/>
  <c r="D70" i="12" l="1"/>
  <c r="B176" i="12"/>
  <c r="C175" i="12"/>
  <c r="B177" i="12" l="1"/>
  <c r="C176" i="12"/>
  <c r="F70" i="12"/>
  <c r="E70" i="12"/>
  <c r="G70" i="12" l="1"/>
  <c r="H70" i="12"/>
  <c r="B178" i="12"/>
  <c r="C177" i="12"/>
  <c r="D71" i="12" l="1"/>
  <c r="B179" i="12"/>
  <c r="C178" i="12"/>
  <c r="B180" i="12" l="1"/>
  <c r="C179" i="12"/>
  <c r="F71" i="12"/>
  <c r="E71" i="12"/>
  <c r="G71" i="12" l="1"/>
  <c r="H71" i="12"/>
  <c r="B181" i="12"/>
  <c r="C180" i="12"/>
  <c r="B182" i="12" l="1"/>
  <c r="C181" i="12"/>
  <c r="D72" i="12"/>
  <c r="B183" i="12" l="1"/>
  <c r="C182" i="12"/>
  <c r="F72" i="12"/>
  <c r="E72" i="12"/>
  <c r="B184" i="12" l="1"/>
  <c r="C183" i="12"/>
  <c r="G72" i="12"/>
  <c r="H72" i="12"/>
  <c r="D73" i="12" l="1"/>
  <c r="B185" i="12"/>
  <c r="C184" i="12"/>
  <c r="B186" i="12" l="1"/>
  <c r="C185" i="12"/>
  <c r="F73" i="12"/>
  <c r="E73" i="12"/>
  <c r="B187" i="12" l="1"/>
  <c r="C186" i="12"/>
  <c r="G73" i="12"/>
  <c r="H73" i="12"/>
  <c r="D74" i="12" l="1"/>
  <c r="B188" i="12"/>
  <c r="C187" i="12"/>
  <c r="B189" i="12" l="1"/>
  <c r="C188" i="12"/>
  <c r="F74" i="12"/>
  <c r="E74" i="12"/>
  <c r="G74" i="12" l="1"/>
  <c r="H74" i="12"/>
  <c r="B190" i="12"/>
  <c r="C189" i="12"/>
  <c r="B191" i="12" l="1"/>
  <c r="C190" i="12"/>
  <c r="D75" i="12"/>
  <c r="B192" i="12" l="1"/>
  <c r="C191" i="12"/>
  <c r="F75" i="12"/>
  <c r="E75" i="12"/>
  <c r="G75" i="12" l="1"/>
  <c r="H75" i="12"/>
  <c r="B193" i="12"/>
  <c r="C192" i="12"/>
  <c r="D76" i="12" l="1"/>
  <c r="B194" i="12"/>
  <c r="C193" i="12"/>
  <c r="B195" i="12" l="1"/>
  <c r="C194" i="12"/>
  <c r="F76" i="12"/>
  <c r="E76" i="12"/>
  <c r="G76" i="12" l="1"/>
  <c r="H76" i="12"/>
  <c r="B196" i="12"/>
  <c r="C195" i="12"/>
  <c r="B197" i="12" l="1"/>
  <c r="C196" i="12"/>
  <c r="D77" i="12"/>
  <c r="F77" i="12" l="1"/>
  <c r="E77" i="12"/>
  <c r="B198" i="12"/>
  <c r="C197" i="12"/>
  <c r="B199" i="12" l="1"/>
  <c r="C198" i="12"/>
  <c r="G77" i="12"/>
  <c r="H77" i="12"/>
  <c r="B200" i="12" l="1"/>
  <c r="C199" i="12"/>
  <c r="D78" i="12"/>
  <c r="B201" i="12" l="1"/>
  <c r="C200" i="12"/>
  <c r="F78" i="12"/>
  <c r="E78" i="12"/>
  <c r="B202" i="12" l="1"/>
  <c r="C201" i="12"/>
  <c r="G78" i="12"/>
  <c r="H78" i="12"/>
  <c r="B203" i="12" l="1"/>
  <c r="C202" i="12"/>
  <c r="D79" i="12"/>
  <c r="F79" i="12" l="1"/>
  <c r="E79" i="12"/>
  <c r="B204" i="12"/>
  <c r="C203" i="12"/>
  <c r="B205" i="12" l="1"/>
  <c r="C204" i="12"/>
  <c r="G79" i="12"/>
  <c r="H79" i="12"/>
  <c r="B206" i="12" l="1"/>
  <c r="C205" i="12"/>
  <c r="D80" i="12"/>
  <c r="B207" i="12" l="1"/>
  <c r="C206" i="12"/>
  <c r="F80" i="12"/>
  <c r="E80" i="12"/>
  <c r="G80" i="12" l="1"/>
  <c r="H80" i="12"/>
  <c r="B208" i="12"/>
  <c r="C207" i="12"/>
  <c r="B209" i="12" l="1"/>
  <c r="C208" i="12"/>
  <c r="D81" i="12"/>
  <c r="B210" i="12" l="1"/>
  <c r="C209" i="12"/>
  <c r="F81" i="12"/>
  <c r="E81" i="12"/>
  <c r="G81" i="12" l="1"/>
  <c r="H81" i="12"/>
  <c r="B211" i="12"/>
  <c r="C210" i="12"/>
  <c r="B212" i="12" l="1"/>
  <c r="C211" i="12"/>
  <c r="D82" i="12"/>
  <c r="F82" i="12" l="1"/>
  <c r="E82" i="12"/>
  <c r="B213" i="12"/>
  <c r="C212" i="12"/>
  <c r="B214" i="12" l="1"/>
  <c r="C213" i="12"/>
  <c r="G82" i="12"/>
  <c r="H82" i="12"/>
  <c r="D83" i="12" l="1"/>
  <c r="B215" i="12"/>
  <c r="C214" i="12"/>
  <c r="B216" i="12" l="1"/>
  <c r="C215" i="12"/>
  <c r="F83" i="12"/>
  <c r="E83" i="12"/>
  <c r="G83" i="12" l="1"/>
  <c r="H83" i="12"/>
  <c r="B217" i="12"/>
  <c r="C216" i="12"/>
  <c r="D84" i="12" l="1"/>
  <c r="B218" i="12"/>
  <c r="C217" i="12"/>
  <c r="B219" i="12" l="1"/>
  <c r="C218" i="12"/>
  <c r="F84" i="12"/>
  <c r="E84" i="12"/>
  <c r="G84" i="12" l="1"/>
  <c r="H84" i="12"/>
  <c r="B220" i="12"/>
  <c r="C219" i="12"/>
  <c r="B221" i="12" l="1"/>
  <c r="C220" i="12"/>
  <c r="D85" i="12"/>
  <c r="F85" i="12" l="1"/>
  <c r="E85" i="12"/>
  <c r="B222" i="12"/>
  <c r="C221" i="12"/>
  <c r="B223" i="12" l="1"/>
  <c r="C222" i="12"/>
  <c r="G85" i="12"/>
  <c r="H85" i="12"/>
  <c r="D86" i="12" l="1"/>
  <c r="B224" i="12"/>
  <c r="C223" i="12"/>
  <c r="B225" i="12" l="1"/>
  <c r="C224" i="12"/>
  <c r="F86" i="12"/>
  <c r="E86" i="12"/>
  <c r="G86" i="12" l="1"/>
  <c r="H86" i="12"/>
  <c r="B226" i="12"/>
  <c r="C225" i="12"/>
  <c r="B227" i="12" l="1"/>
  <c r="C226" i="12"/>
  <c r="D87" i="12"/>
  <c r="B228" i="12" l="1"/>
  <c r="C227" i="12"/>
  <c r="F87" i="12"/>
  <c r="E87" i="12"/>
  <c r="G87" i="12" l="1"/>
  <c r="H87" i="12"/>
  <c r="B229" i="12"/>
  <c r="C228" i="12"/>
  <c r="B230" i="12" l="1"/>
  <c r="C229" i="12"/>
  <c r="D88" i="12"/>
  <c r="F88" i="12" l="1"/>
  <c r="E88" i="12"/>
  <c r="B231" i="12"/>
  <c r="C230" i="12"/>
  <c r="B232" i="12" l="1"/>
  <c r="C231" i="12"/>
  <c r="G88" i="12"/>
  <c r="H88" i="12"/>
  <c r="D89" i="12" l="1"/>
  <c r="B233" i="12"/>
  <c r="C232" i="12"/>
  <c r="B234" i="12" l="1"/>
  <c r="C233" i="12"/>
  <c r="F89" i="12"/>
  <c r="E89" i="12"/>
  <c r="G89" i="12" l="1"/>
  <c r="H89" i="12"/>
  <c r="B235" i="12"/>
  <c r="C234" i="12"/>
  <c r="B236" i="12" l="1"/>
  <c r="C235" i="12"/>
  <c r="D90" i="12"/>
  <c r="B237" i="12" l="1"/>
  <c r="C236" i="12"/>
  <c r="F90" i="12"/>
  <c r="E90" i="12"/>
  <c r="B238" i="12" l="1"/>
  <c r="C237" i="12"/>
  <c r="G90" i="12"/>
  <c r="H90" i="12"/>
  <c r="D91" i="12" l="1"/>
  <c r="B239" i="12"/>
  <c r="C238" i="12"/>
  <c r="F91" i="12" l="1"/>
  <c r="E91" i="12"/>
  <c r="B240" i="12"/>
  <c r="C239" i="12"/>
  <c r="B241" i="12" l="1"/>
  <c r="C240" i="12"/>
  <c r="G91" i="12"/>
  <c r="H91" i="12"/>
  <c r="D92" i="12" l="1"/>
  <c r="B242" i="12"/>
  <c r="C241" i="12"/>
  <c r="B243" i="12" l="1"/>
  <c r="C242" i="12"/>
  <c r="F92" i="12"/>
  <c r="E92" i="12"/>
  <c r="G92" i="12" l="1"/>
  <c r="H92" i="12"/>
  <c r="B244" i="12"/>
  <c r="C243" i="12"/>
  <c r="B245" i="12" l="1"/>
  <c r="C244" i="12"/>
  <c r="D93" i="12"/>
  <c r="F93" i="12" l="1"/>
  <c r="E93" i="12"/>
  <c r="B246" i="12"/>
  <c r="C245" i="12"/>
  <c r="B247" i="12" l="1"/>
  <c r="C246" i="12"/>
  <c r="G93" i="12"/>
  <c r="H93" i="12"/>
  <c r="D94" i="12" l="1"/>
  <c r="B248" i="12"/>
  <c r="C247" i="12"/>
  <c r="B249" i="12" l="1"/>
  <c r="C248" i="12"/>
  <c r="F94" i="12"/>
  <c r="E94" i="12"/>
  <c r="G94" i="12" l="1"/>
  <c r="H94" i="12"/>
  <c r="B250" i="12"/>
  <c r="C249" i="12"/>
  <c r="B251" i="12" l="1"/>
  <c r="C250" i="12"/>
  <c r="D95" i="12"/>
  <c r="F95" i="12" l="1"/>
  <c r="E95" i="12"/>
  <c r="B252" i="12"/>
  <c r="C251" i="12"/>
  <c r="B253" i="12" l="1"/>
  <c r="C252" i="12"/>
  <c r="G95" i="12"/>
  <c r="H95" i="12"/>
  <c r="D96" i="12" l="1"/>
  <c r="B254" i="12"/>
  <c r="C253" i="12"/>
  <c r="B255" i="12" l="1"/>
  <c r="C254" i="12"/>
  <c r="F96" i="12"/>
  <c r="E96" i="12"/>
  <c r="G96" i="12" l="1"/>
  <c r="H96" i="12"/>
  <c r="B256" i="12"/>
  <c r="C255" i="12"/>
  <c r="B257" i="12" l="1"/>
  <c r="C256" i="12"/>
  <c r="D97" i="12"/>
  <c r="F97" i="12" l="1"/>
  <c r="E97" i="12"/>
  <c r="B258" i="12"/>
  <c r="C257" i="12"/>
  <c r="B259" i="12" l="1"/>
  <c r="C258" i="12"/>
  <c r="G97" i="12"/>
  <c r="H97" i="12"/>
  <c r="B260" i="12" l="1"/>
  <c r="C259" i="12"/>
  <c r="D98" i="12"/>
  <c r="F98" i="12" l="1"/>
  <c r="E98" i="12"/>
  <c r="B261" i="12"/>
  <c r="C260" i="12"/>
  <c r="B262" i="12" l="1"/>
  <c r="C261" i="12"/>
  <c r="G98" i="12"/>
  <c r="H98" i="12"/>
  <c r="B263" i="12" l="1"/>
  <c r="C262" i="12"/>
  <c r="D99" i="12"/>
  <c r="B264" i="12" l="1"/>
  <c r="C263" i="12"/>
  <c r="F99" i="12"/>
  <c r="E99" i="12"/>
  <c r="G99" i="12" l="1"/>
  <c r="H99" i="12"/>
  <c r="B265" i="12"/>
  <c r="C264" i="12"/>
  <c r="B266" i="12" l="1"/>
  <c r="C265" i="12"/>
  <c r="D100" i="12"/>
  <c r="F100" i="12" l="1"/>
  <c r="E100" i="12"/>
  <c r="B267" i="12"/>
  <c r="C266" i="12"/>
  <c r="B268" i="12" l="1"/>
  <c r="C267" i="12"/>
  <c r="G100" i="12"/>
  <c r="H100" i="12"/>
  <c r="D101" i="12" l="1"/>
  <c r="B269" i="12"/>
  <c r="C268" i="12"/>
  <c r="B270" i="12" l="1"/>
  <c r="C269" i="12"/>
  <c r="F101" i="12"/>
  <c r="E101" i="12"/>
  <c r="G101" i="12" l="1"/>
  <c r="H101" i="12"/>
  <c r="B271" i="12"/>
  <c r="C270" i="12"/>
  <c r="B272" i="12" l="1"/>
  <c r="C271" i="12"/>
  <c r="D102" i="12"/>
  <c r="B273" i="12" l="1"/>
  <c r="C272" i="12"/>
  <c r="F102" i="12"/>
  <c r="E102" i="12"/>
  <c r="G102" i="12" l="1"/>
  <c r="H102" i="12"/>
  <c r="B274" i="12"/>
  <c r="C273" i="12"/>
  <c r="B275" i="12" l="1"/>
  <c r="C274" i="12"/>
  <c r="D103" i="12"/>
  <c r="F103" i="12" l="1"/>
  <c r="E103" i="12"/>
  <c r="B276" i="12"/>
  <c r="C275" i="12"/>
  <c r="B277" i="12" l="1"/>
  <c r="C276" i="12"/>
  <c r="G103" i="12"/>
  <c r="H103" i="12"/>
  <c r="D104" i="12" l="1"/>
  <c r="B278" i="12"/>
  <c r="C277" i="12"/>
  <c r="B279" i="12" l="1"/>
  <c r="C278" i="12"/>
  <c r="F104" i="12"/>
  <c r="E104" i="12"/>
  <c r="G104" i="12" l="1"/>
  <c r="H104" i="12"/>
  <c r="B280" i="12"/>
  <c r="C279" i="12"/>
  <c r="B281" i="12" l="1"/>
  <c r="C280" i="12"/>
  <c r="D105" i="12"/>
  <c r="F105" i="12" l="1"/>
  <c r="E105" i="12"/>
  <c r="B282" i="12"/>
  <c r="C281" i="12"/>
  <c r="B283" i="12" l="1"/>
  <c r="C282" i="12"/>
  <c r="G105" i="12"/>
  <c r="H105" i="12"/>
  <c r="D106" i="12" l="1"/>
  <c r="B284" i="12"/>
  <c r="C283" i="12"/>
  <c r="F106" i="12" l="1"/>
  <c r="E106" i="12"/>
  <c r="B285" i="12"/>
  <c r="C284" i="12"/>
  <c r="B286" i="12" l="1"/>
  <c r="C285" i="12"/>
  <c r="G106" i="12"/>
  <c r="H106" i="12"/>
  <c r="D107" i="12" l="1"/>
  <c r="B287" i="12"/>
  <c r="C286" i="12"/>
  <c r="B288" i="12" l="1"/>
  <c r="C287" i="12"/>
  <c r="F107" i="12"/>
  <c r="E107" i="12"/>
  <c r="G107" i="12" l="1"/>
  <c r="H107" i="12"/>
  <c r="B289" i="12"/>
  <c r="C288" i="12"/>
  <c r="B290" i="12" l="1"/>
  <c r="C289" i="12"/>
  <c r="D108" i="12"/>
  <c r="F108" i="12" l="1"/>
  <c r="E108" i="12"/>
  <c r="B291" i="12"/>
  <c r="C290" i="12"/>
  <c r="B292" i="12" l="1"/>
  <c r="C291" i="12"/>
  <c r="G108" i="12"/>
  <c r="H108" i="12"/>
  <c r="D109" i="12" l="1"/>
  <c r="B293" i="12"/>
  <c r="C292" i="12"/>
  <c r="B294" i="12" l="1"/>
  <c r="C293" i="12"/>
  <c r="F109" i="12"/>
  <c r="E109" i="12"/>
  <c r="G109" i="12" l="1"/>
  <c r="H109" i="12"/>
  <c r="B295" i="12"/>
  <c r="C294" i="12"/>
  <c r="B296" i="12" l="1"/>
  <c r="C295" i="12"/>
  <c r="D110" i="12"/>
  <c r="F110" i="12" l="1"/>
  <c r="E110" i="12"/>
  <c r="B297" i="12"/>
  <c r="C296" i="12"/>
  <c r="B298" i="12" l="1"/>
  <c r="C297" i="12"/>
  <c r="G110" i="12"/>
  <c r="H110" i="12"/>
  <c r="D111" i="12" l="1"/>
  <c r="B299" i="12"/>
  <c r="C298" i="12"/>
  <c r="B300" i="12" l="1"/>
  <c r="C299" i="12"/>
  <c r="F111" i="12"/>
  <c r="E111" i="12"/>
  <c r="G111" i="12" l="1"/>
  <c r="H111" i="12"/>
  <c r="B301" i="12"/>
  <c r="C300" i="12"/>
  <c r="D112" i="12" l="1"/>
  <c r="B302" i="12"/>
  <c r="C301" i="12"/>
  <c r="B303" i="12" l="1"/>
  <c r="C302" i="12"/>
  <c r="F112" i="12"/>
  <c r="E112" i="12"/>
  <c r="G112" i="12" l="1"/>
  <c r="H112" i="12"/>
  <c r="B304" i="12"/>
  <c r="C303" i="12"/>
  <c r="B305" i="12" l="1"/>
  <c r="C304" i="12"/>
  <c r="D113" i="12"/>
  <c r="B306" i="12" l="1"/>
  <c r="C305" i="12"/>
  <c r="F113" i="12"/>
  <c r="E113" i="12"/>
  <c r="G113" i="12" l="1"/>
  <c r="H113" i="12"/>
  <c r="B307" i="12"/>
  <c r="C306" i="12"/>
  <c r="B308" i="12" l="1"/>
  <c r="C307" i="12"/>
  <c r="D114" i="12"/>
  <c r="B309" i="12" l="1"/>
  <c r="C308" i="12"/>
  <c r="F114" i="12"/>
  <c r="E114" i="12"/>
  <c r="G114" i="12" l="1"/>
  <c r="H114" i="12"/>
  <c r="B310" i="12"/>
  <c r="C309" i="12"/>
  <c r="B311" i="12" l="1"/>
  <c r="C310" i="12"/>
  <c r="D115" i="12"/>
  <c r="B312" i="12" l="1"/>
  <c r="C311" i="12"/>
  <c r="F115" i="12"/>
  <c r="E115" i="12"/>
  <c r="G115" i="12" l="1"/>
  <c r="H115" i="12"/>
  <c r="B313" i="12"/>
  <c r="C312" i="12"/>
  <c r="B314" i="12" l="1"/>
  <c r="C313" i="12"/>
  <c r="D116" i="12"/>
  <c r="F116" i="12" l="1"/>
  <c r="E116" i="12"/>
  <c r="B315" i="12"/>
  <c r="C314" i="12"/>
  <c r="B316" i="12" l="1"/>
  <c r="C315" i="12"/>
  <c r="G116" i="12"/>
  <c r="H116" i="12"/>
  <c r="B317" i="12" l="1"/>
  <c r="C316" i="12"/>
  <c r="D117" i="12"/>
  <c r="F117" i="12" l="1"/>
  <c r="E117" i="12"/>
  <c r="B318" i="12"/>
  <c r="C317" i="12"/>
  <c r="B319" i="12" l="1"/>
  <c r="C318" i="12"/>
  <c r="G117" i="12"/>
  <c r="H117" i="12"/>
  <c r="B320" i="12" l="1"/>
  <c r="C319" i="12"/>
  <c r="D118" i="12"/>
  <c r="F118" i="12" l="1"/>
  <c r="E118" i="12"/>
  <c r="B321" i="12"/>
  <c r="C320" i="12"/>
  <c r="B322" i="12" l="1"/>
  <c r="C321" i="12"/>
  <c r="G118" i="12"/>
  <c r="H118" i="12"/>
  <c r="D119" i="12" l="1"/>
  <c r="B323" i="12"/>
  <c r="C322" i="12"/>
  <c r="B324" i="12" l="1"/>
  <c r="C323" i="12"/>
  <c r="F119" i="12"/>
  <c r="E119" i="12"/>
  <c r="G119" i="12" l="1"/>
  <c r="H119" i="12"/>
  <c r="B325" i="12"/>
  <c r="C324" i="12"/>
  <c r="D120" i="12" l="1"/>
  <c r="B326" i="12"/>
  <c r="C325" i="12"/>
  <c r="B327" i="12" l="1"/>
  <c r="C326" i="12"/>
  <c r="F120" i="12"/>
  <c r="E120" i="12"/>
  <c r="G120" i="12" l="1"/>
  <c r="H120" i="12"/>
  <c r="B328" i="12"/>
  <c r="C327" i="12"/>
  <c r="B329" i="12" l="1"/>
  <c r="C328" i="12"/>
  <c r="D121" i="12"/>
  <c r="F121" i="12" l="1"/>
  <c r="E121" i="12"/>
  <c r="B330" i="12"/>
  <c r="C329" i="12"/>
  <c r="B331" i="12" l="1"/>
  <c r="C330" i="12"/>
  <c r="G121" i="12"/>
  <c r="H121" i="12"/>
  <c r="D122" i="12" l="1"/>
  <c r="B332" i="12"/>
  <c r="C331" i="12"/>
  <c r="B333" i="12" l="1"/>
  <c r="C332" i="12"/>
  <c r="F122" i="12"/>
  <c r="E122" i="12"/>
  <c r="G122" i="12" l="1"/>
  <c r="H122" i="12"/>
  <c r="B334" i="12"/>
  <c r="C333" i="12"/>
  <c r="B335" i="12" l="1"/>
  <c r="C334" i="12"/>
  <c r="D123" i="12"/>
  <c r="B336" i="12" l="1"/>
  <c r="C335" i="12"/>
  <c r="F123" i="12"/>
  <c r="E123" i="12"/>
  <c r="G123" i="12" l="1"/>
  <c r="H123" i="12"/>
  <c r="B337" i="12"/>
  <c r="C336" i="12"/>
  <c r="B338" i="12" l="1"/>
  <c r="C337" i="12"/>
  <c r="D124" i="12"/>
  <c r="F124" i="12" l="1"/>
  <c r="E124" i="12"/>
  <c r="B339" i="12"/>
  <c r="C338" i="12"/>
  <c r="B340" i="12" l="1"/>
  <c r="C339" i="12"/>
  <c r="G124" i="12"/>
  <c r="H124" i="12"/>
  <c r="D125" i="12" l="1"/>
  <c r="B341" i="12"/>
  <c r="C340" i="12"/>
  <c r="C341" i="12" l="1"/>
  <c r="B342" i="12"/>
  <c r="F125" i="12"/>
  <c r="E125" i="12"/>
  <c r="G125" i="12" l="1"/>
  <c r="H125" i="12"/>
  <c r="C342" i="12"/>
  <c r="B343" i="12"/>
  <c r="B344" i="12" l="1"/>
  <c r="C343" i="12"/>
  <c r="D126" i="12"/>
  <c r="F126" i="12" l="1"/>
  <c r="E126" i="12"/>
  <c r="B345" i="12"/>
  <c r="C344" i="12"/>
  <c r="C345" i="12" l="1"/>
  <c r="B346" i="12"/>
  <c r="G126" i="12"/>
  <c r="H126" i="12"/>
  <c r="D127" i="12" l="1"/>
  <c r="C346" i="12"/>
  <c r="B347" i="12"/>
  <c r="B348" i="12" l="1"/>
  <c r="C347" i="12"/>
  <c r="F127" i="12"/>
  <c r="E127" i="12"/>
  <c r="B349" i="12" l="1"/>
  <c r="C348" i="12"/>
  <c r="G127" i="12"/>
  <c r="H127" i="12"/>
  <c r="D128" i="12" l="1"/>
  <c r="C349" i="12"/>
  <c r="B350" i="12"/>
  <c r="C350" i="12" l="1"/>
  <c r="B351" i="12"/>
  <c r="F128" i="12"/>
  <c r="E128" i="12"/>
  <c r="G128" i="12" l="1"/>
  <c r="H128" i="12"/>
  <c r="B352" i="12"/>
  <c r="C351" i="12"/>
  <c r="B353" i="12" l="1"/>
  <c r="C352" i="12"/>
  <c r="D129" i="12"/>
  <c r="F129" i="12" l="1"/>
  <c r="E129" i="12"/>
  <c r="B354" i="12"/>
  <c r="C353" i="12"/>
  <c r="B355" i="12" l="1"/>
  <c r="C354" i="12"/>
  <c r="G129" i="12"/>
  <c r="H129" i="12"/>
  <c r="D130" i="12" l="1"/>
  <c r="B356" i="12"/>
  <c r="C355" i="12"/>
  <c r="B357" i="12" l="1"/>
  <c r="C356" i="12"/>
  <c r="F130" i="12"/>
  <c r="E130" i="12"/>
  <c r="G130" i="12" l="1"/>
  <c r="H130" i="12"/>
  <c r="B358" i="12"/>
  <c r="C357" i="12"/>
  <c r="B359" i="12" l="1"/>
  <c r="C358" i="12"/>
  <c r="D131" i="12"/>
  <c r="F131" i="12" l="1"/>
  <c r="E131" i="12"/>
  <c r="B360" i="12"/>
  <c r="C359" i="12"/>
  <c r="B361" i="12" l="1"/>
  <c r="C360" i="12"/>
  <c r="G131" i="12"/>
  <c r="H131" i="12"/>
  <c r="D132" i="12" l="1"/>
  <c r="B362" i="12"/>
  <c r="C361" i="12"/>
  <c r="B363" i="12" l="1"/>
  <c r="C362" i="12"/>
  <c r="F132" i="12"/>
  <c r="E132" i="12"/>
  <c r="G132" i="12" l="1"/>
  <c r="H132" i="12"/>
  <c r="B364" i="12"/>
  <c r="C363" i="12"/>
  <c r="B365" i="12" l="1"/>
  <c r="C364" i="12"/>
  <c r="D133" i="12"/>
  <c r="F133" i="12" l="1"/>
  <c r="E133" i="12"/>
  <c r="B366" i="12"/>
  <c r="C365" i="12"/>
  <c r="B367" i="12" l="1"/>
  <c r="C366" i="12"/>
  <c r="G133" i="12"/>
  <c r="H133" i="12"/>
  <c r="D134" i="12" l="1"/>
  <c r="B368" i="12"/>
  <c r="C367" i="12"/>
  <c r="B369" i="12" l="1"/>
  <c r="C368" i="12"/>
  <c r="F134" i="12"/>
  <c r="E134" i="12"/>
  <c r="B370" i="12" l="1"/>
  <c r="C369" i="12"/>
  <c r="G134" i="12"/>
  <c r="H134" i="12"/>
  <c r="B371" i="12" l="1"/>
  <c r="C370" i="12"/>
  <c r="D135" i="12"/>
  <c r="F135" i="12" l="1"/>
  <c r="E135" i="12"/>
  <c r="B372" i="12"/>
  <c r="C371" i="12"/>
  <c r="B373" i="12" l="1"/>
  <c r="C372" i="12"/>
  <c r="G135" i="12"/>
  <c r="H135" i="12"/>
  <c r="D136" i="12" l="1"/>
  <c r="B374" i="12"/>
  <c r="C373" i="12"/>
  <c r="B375" i="12" l="1"/>
  <c r="C374" i="12"/>
  <c r="F136" i="12"/>
  <c r="E136" i="12"/>
  <c r="G136" i="12" l="1"/>
  <c r="H136" i="12"/>
  <c r="B376" i="12"/>
  <c r="C375" i="12"/>
  <c r="B377" i="12" l="1"/>
  <c r="C376" i="12"/>
  <c r="D137" i="12"/>
  <c r="F137" i="12" l="1"/>
  <c r="E137" i="12"/>
  <c r="F377" i="12"/>
  <c r="C377" i="12"/>
  <c r="G377" i="12"/>
  <c r="D377" i="12"/>
  <c r="H377" i="12"/>
  <c r="E377" i="12"/>
  <c r="G137" i="12" l="1"/>
  <c r="H137" i="12"/>
  <c r="D138" i="12" l="1"/>
  <c r="F138" i="12" l="1"/>
  <c r="E138" i="12"/>
  <c r="G138" i="12" l="1"/>
  <c r="H138" i="12"/>
  <c r="D139" i="12" l="1"/>
  <c r="F139" i="12" l="1"/>
  <c r="E139" i="12"/>
  <c r="G139" i="12" l="1"/>
  <c r="H139" i="12"/>
  <c r="D140" i="12" l="1"/>
  <c r="F140" i="12" l="1"/>
  <c r="E140" i="12"/>
  <c r="G140" i="12" l="1"/>
  <c r="H140" i="12"/>
  <c r="D141" i="12" l="1"/>
  <c r="F141" i="12" l="1"/>
  <c r="E141" i="12"/>
  <c r="G141" i="12" l="1"/>
  <c r="H141" i="12"/>
  <c r="D142" i="12" l="1"/>
  <c r="F142" i="12" l="1"/>
  <c r="E142" i="12"/>
  <c r="G142" i="12" l="1"/>
  <c r="H142" i="12"/>
  <c r="D143" i="12" l="1"/>
  <c r="F143" i="12" l="1"/>
  <c r="E143" i="12"/>
  <c r="G143" i="12" l="1"/>
  <c r="H143" i="12"/>
  <c r="D144" i="12" l="1"/>
  <c r="F144" i="12" l="1"/>
  <c r="E144" i="12"/>
  <c r="G144" i="12" l="1"/>
  <c r="H144" i="12"/>
  <c r="D145" i="12" l="1"/>
  <c r="F145" i="12" l="1"/>
  <c r="E145" i="12"/>
  <c r="G145" i="12" l="1"/>
  <c r="H145" i="12"/>
  <c r="D146" i="12" l="1"/>
  <c r="F146" i="12" l="1"/>
  <c r="E146" i="12"/>
  <c r="G146" i="12" l="1"/>
  <c r="H146" i="12"/>
  <c r="D147" i="12" l="1"/>
  <c r="F147" i="12" l="1"/>
  <c r="E147" i="12"/>
  <c r="G147" i="12" l="1"/>
  <c r="H147" i="12"/>
  <c r="D148" i="12" l="1"/>
  <c r="F148" i="12" l="1"/>
  <c r="E148" i="12"/>
  <c r="G148" i="12" l="1"/>
  <c r="H148" i="12"/>
  <c r="D149" i="12" l="1"/>
  <c r="F149" i="12" l="1"/>
  <c r="E149" i="12"/>
  <c r="G149" i="12" l="1"/>
  <c r="H149" i="12"/>
  <c r="D150" i="12" l="1"/>
  <c r="F150" i="12" l="1"/>
  <c r="E150" i="12"/>
  <c r="G150" i="12" l="1"/>
  <c r="H150" i="12"/>
  <c r="D151" i="12" l="1"/>
  <c r="F151" i="12" l="1"/>
  <c r="E151" i="12"/>
  <c r="G151" i="12" l="1"/>
  <c r="H151" i="12"/>
  <c r="D152" i="12" l="1"/>
  <c r="F152" i="12" l="1"/>
  <c r="E152" i="12"/>
  <c r="G152" i="12" l="1"/>
  <c r="H152" i="12"/>
  <c r="D153" i="12" l="1"/>
  <c r="F153" i="12" l="1"/>
  <c r="E153" i="12"/>
  <c r="G153" i="12" l="1"/>
  <c r="H153" i="12"/>
  <c r="D154" i="12" l="1"/>
  <c r="F154" i="12" l="1"/>
  <c r="E154" i="12"/>
  <c r="G154" i="12" l="1"/>
  <c r="H154" i="12"/>
  <c r="D155" i="12" l="1"/>
  <c r="F155" i="12" l="1"/>
  <c r="E155" i="12"/>
  <c r="G155" i="12" l="1"/>
  <c r="H155" i="12"/>
  <c r="D156" i="12" l="1"/>
  <c r="F156" i="12" l="1"/>
  <c r="E156" i="12"/>
  <c r="G156" i="12" l="1"/>
  <c r="H156" i="12"/>
  <c r="D157" i="12" l="1"/>
  <c r="F157" i="12" l="1"/>
  <c r="E157" i="12"/>
  <c r="G157" i="12" l="1"/>
  <c r="H157" i="12"/>
  <c r="D158" i="12" l="1"/>
  <c r="F158" i="12" l="1"/>
  <c r="E158" i="12"/>
  <c r="G158" i="12" l="1"/>
  <c r="H158" i="12"/>
  <c r="D159" i="12" l="1"/>
  <c r="F159" i="12" l="1"/>
  <c r="E159" i="12"/>
  <c r="G159" i="12" l="1"/>
  <c r="H159" i="12"/>
  <c r="D160" i="12" l="1"/>
  <c r="F160" i="12" l="1"/>
  <c r="E160" i="12"/>
  <c r="G160" i="12" l="1"/>
  <c r="H160" i="12"/>
  <c r="D161" i="12" l="1"/>
  <c r="F161" i="12" l="1"/>
  <c r="E161" i="12"/>
  <c r="G161" i="12" l="1"/>
  <c r="H161" i="12"/>
  <c r="D162" i="12" l="1"/>
  <c r="F162" i="12" l="1"/>
  <c r="E162" i="12"/>
  <c r="G162" i="12" l="1"/>
  <c r="H162" i="12"/>
  <c r="D163" i="12" l="1"/>
  <c r="F163" i="12" l="1"/>
  <c r="E163" i="12"/>
  <c r="G163" i="12" l="1"/>
  <c r="H163" i="12"/>
  <c r="D164" i="12" l="1"/>
  <c r="F164" i="12" l="1"/>
  <c r="E164" i="12"/>
  <c r="G164" i="12" l="1"/>
  <c r="H164" i="12"/>
  <c r="D165" i="12" l="1"/>
  <c r="F165" i="12" l="1"/>
  <c r="E165" i="12"/>
  <c r="G165" i="12" l="1"/>
  <c r="H165" i="12"/>
  <c r="D166" i="12" l="1"/>
  <c r="F166" i="12" l="1"/>
  <c r="E166" i="12"/>
  <c r="G166" i="12" l="1"/>
  <c r="H166" i="12"/>
  <c r="D167" i="12" l="1"/>
  <c r="F167" i="12" l="1"/>
  <c r="E167" i="12"/>
  <c r="G167" i="12" l="1"/>
  <c r="H167" i="12"/>
  <c r="D168" i="12" l="1"/>
  <c r="F168" i="12" l="1"/>
  <c r="E168" i="12"/>
  <c r="G168" i="12" l="1"/>
  <c r="H168" i="12"/>
  <c r="D169" i="12" l="1"/>
  <c r="F169" i="12" l="1"/>
  <c r="E169" i="12"/>
  <c r="G169" i="12" l="1"/>
  <c r="H169" i="12"/>
  <c r="D170" i="12" l="1"/>
  <c r="F170" i="12" l="1"/>
  <c r="E170" i="12"/>
  <c r="G170" i="12" l="1"/>
  <c r="H170" i="12"/>
  <c r="D171" i="12" l="1"/>
  <c r="F171" i="12" l="1"/>
  <c r="E171" i="12"/>
  <c r="G171" i="12" l="1"/>
  <c r="H171" i="12"/>
  <c r="D172" i="12" l="1"/>
  <c r="F172" i="12" l="1"/>
  <c r="E172" i="12"/>
  <c r="G172" i="12" l="1"/>
  <c r="H172" i="12"/>
  <c r="D173" i="12" l="1"/>
  <c r="F173" i="12" l="1"/>
  <c r="E173" i="12"/>
  <c r="G173" i="12" l="1"/>
  <c r="H173" i="12"/>
  <c r="D174" i="12" l="1"/>
  <c r="F174" i="12" l="1"/>
  <c r="E174" i="12"/>
  <c r="G174" i="12" l="1"/>
  <c r="H174" i="12"/>
  <c r="D175" i="12" l="1"/>
  <c r="F175" i="12" l="1"/>
  <c r="E175" i="12"/>
  <c r="G175" i="12" l="1"/>
  <c r="H175" i="12"/>
  <c r="D176" i="12" l="1"/>
  <c r="F176" i="12" l="1"/>
  <c r="E176" i="12"/>
  <c r="G176" i="12" l="1"/>
  <c r="H176" i="12"/>
  <c r="D177" i="12" l="1"/>
  <c r="F177" i="12" l="1"/>
  <c r="E177" i="12"/>
  <c r="G177" i="12" l="1"/>
  <c r="H177" i="12"/>
  <c r="D178" i="12" l="1"/>
  <c r="F178" i="12" l="1"/>
  <c r="E178" i="12"/>
  <c r="G178" i="12" l="1"/>
  <c r="H178" i="12"/>
  <c r="D179" i="12" l="1"/>
  <c r="F179" i="12" l="1"/>
  <c r="E179" i="12"/>
  <c r="G179" i="12" l="1"/>
  <c r="H179" i="12"/>
  <c r="D180" i="12" l="1"/>
  <c r="F180" i="12" l="1"/>
  <c r="E180" i="12"/>
  <c r="G180" i="12" l="1"/>
  <c r="H180" i="12"/>
  <c r="D181" i="12" l="1"/>
  <c r="F181" i="12" l="1"/>
  <c r="E181" i="12"/>
  <c r="G181" i="12" l="1"/>
  <c r="H181" i="12"/>
  <c r="D182" i="12" l="1"/>
  <c r="F182" i="12" l="1"/>
  <c r="E182" i="12"/>
  <c r="G182" i="12" l="1"/>
  <c r="H182" i="12"/>
  <c r="D183" i="12" l="1"/>
  <c r="F183" i="12" l="1"/>
  <c r="E183" i="12"/>
  <c r="G183" i="12" l="1"/>
  <c r="H183" i="12"/>
  <c r="D184" i="12" l="1"/>
  <c r="F184" i="12" l="1"/>
  <c r="E184" i="12"/>
  <c r="G184" i="12" l="1"/>
  <c r="H184" i="12"/>
  <c r="D185" i="12" l="1"/>
  <c r="F185" i="12" l="1"/>
  <c r="E185" i="12"/>
  <c r="G185" i="12" l="1"/>
  <c r="H185" i="12"/>
  <c r="D186" i="12" l="1"/>
  <c r="F186" i="12" l="1"/>
  <c r="E186" i="12"/>
  <c r="G186" i="12" l="1"/>
  <c r="H186" i="12"/>
  <c r="D187" i="12" l="1"/>
  <c r="F187" i="12" l="1"/>
  <c r="E187" i="12"/>
  <c r="G187" i="12" l="1"/>
  <c r="H187" i="12"/>
  <c r="D188" i="12" l="1"/>
  <c r="F188" i="12" l="1"/>
  <c r="E188" i="12"/>
  <c r="G188" i="12" l="1"/>
  <c r="H188" i="12"/>
  <c r="D189" i="12" l="1"/>
  <c r="F189" i="12" l="1"/>
  <c r="E189" i="12"/>
  <c r="G189" i="12" l="1"/>
  <c r="H189" i="12"/>
  <c r="D190" i="12" l="1"/>
  <c r="F190" i="12" l="1"/>
  <c r="E190" i="12"/>
  <c r="G190" i="12" l="1"/>
  <c r="H190" i="12"/>
  <c r="D191" i="12" l="1"/>
  <c r="F191" i="12" l="1"/>
  <c r="E191" i="12"/>
  <c r="G191" i="12" l="1"/>
  <c r="H191" i="12"/>
  <c r="D192" i="12" l="1"/>
  <c r="F192" i="12" l="1"/>
  <c r="E192" i="12"/>
  <c r="G192" i="12" l="1"/>
  <c r="H192" i="12"/>
  <c r="D193" i="12" l="1"/>
  <c r="F193" i="12" l="1"/>
  <c r="E193" i="12"/>
  <c r="G193" i="12" l="1"/>
  <c r="H193" i="12"/>
  <c r="D194" i="12" l="1"/>
  <c r="F194" i="12" l="1"/>
  <c r="E194" i="12"/>
  <c r="G194" i="12" l="1"/>
  <c r="H194" i="12"/>
  <c r="D195" i="12" l="1"/>
  <c r="F195" i="12" l="1"/>
  <c r="E195" i="12"/>
  <c r="G195" i="12" l="1"/>
  <c r="H195" i="12"/>
  <c r="D196" i="12" l="1"/>
  <c r="F196" i="12" l="1"/>
  <c r="E196" i="12"/>
  <c r="G196" i="12" l="1"/>
  <c r="H196" i="12"/>
  <c r="D197" i="12" l="1"/>
  <c r="F197" i="12" l="1"/>
  <c r="E197" i="12"/>
  <c r="G197" i="12" l="1"/>
  <c r="H197" i="12"/>
  <c r="D198" i="12" l="1"/>
  <c r="F198" i="12" l="1"/>
  <c r="E198" i="12"/>
  <c r="G198" i="12" l="1"/>
  <c r="H198" i="12"/>
  <c r="D199" i="12" l="1"/>
  <c r="F199" i="12" l="1"/>
  <c r="E199" i="12"/>
  <c r="G199" i="12" l="1"/>
  <c r="H199" i="12"/>
  <c r="D200" i="12" l="1"/>
  <c r="F200" i="12" l="1"/>
  <c r="E200" i="12"/>
  <c r="G200" i="12" l="1"/>
  <c r="H200" i="12"/>
  <c r="D201" i="12" l="1"/>
  <c r="F201" i="12" l="1"/>
  <c r="E201" i="12"/>
  <c r="G201" i="12" l="1"/>
  <c r="H201" i="12"/>
  <c r="D202" i="12" l="1"/>
  <c r="F202" i="12" l="1"/>
  <c r="E202" i="12"/>
  <c r="G202" i="12" l="1"/>
  <c r="H202" i="12"/>
  <c r="D203" i="12" l="1"/>
  <c r="F203" i="12" l="1"/>
  <c r="E203" i="12"/>
  <c r="G203" i="12" l="1"/>
  <c r="H203" i="12"/>
  <c r="D204" i="12" l="1"/>
  <c r="F204" i="12" l="1"/>
  <c r="E204" i="12"/>
  <c r="G204" i="12" l="1"/>
  <c r="H204" i="12"/>
  <c r="D205" i="12" l="1"/>
  <c r="F205" i="12" l="1"/>
  <c r="E205" i="12"/>
  <c r="G205" i="12" l="1"/>
  <c r="H205" i="12"/>
  <c r="D206" i="12" l="1"/>
  <c r="F206" i="12" l="1"/>
  <c r="E206" i="12"/>
  <c r="G206" i="12" l="1"/>
  <c r="H206" i="12"/>
  <c r="D207" i="12" l="1"/>
  <c r="F207" i="12" l="1"/>
  <c r="E207" i="12"/>
  <c r="G207" i="12" l="1"/>
  <c r="H207" i="12"/>
  <c r="D208" i="12" l="1"/>
  <c r="F208" i="12" l="1"/>
  <c r="E208" i="12"/>
  <c r="G208" i="12" l="1"/>
  <c r="H208" i="12"/>
  <c r="D209" i="12" l="1"/>
  <c r="F209" i="12" l="1"/>
  <c r="E209" i="12"/>
  <c r="G209" i="12" l="1"/>
  <c r="H209" i="12"/>
  <c r="D210" i="12" l="1"/>
  <c r="F210" i="12" l="1"/>
  <c r="E210" i="12"/>
  <c r="G210" i="12" l="1"/>
  <c r="H210" i="12"/>
  <c r="D211" i="12" l="1"/>
  <c r="F211" i="12" l="1"/>
  <c r="E211" i="12"/>
  <c r="G211" i="12" l="1"/>
  <c r="H211" i="12"/>
  <c r="D212" i="12" l="1"/>
  <c r="F212" i="12" l="1"/>
  <c r="E212" i="12"/>
  <c r="G212" i="12" l="1"/>
  <c r="H212" i="12"/>
  <c r="D213" i="12" l="1"/>
  <c r="F213" i="12" l="1"/>
  <c r="E213" i="12"/>
  <c r="G213" i="12" l="1"/>
  <c r="H213" i="12"/>
  <c r="D214" i="12" l="1"/>
  <c r="F214" i="12" l="1"/>
  <c r="E214" i="12"/>
  <c r="G214" i="12" l="1"/>
  <c r="H214" i="12"/>
  <c r="D215" i="12" l="1"/>
  <c r="F215" i="12" l="1"/>
  <c r="E215" i="12"/>
  <c r="G215" i="12" l="1"/>
  <c r="H215" i="12"/>
  <c r="D216" i="12" l="1"/>
  <c r="F216" i="12" l="1"/>
  <c r="E216" i="12"/>
  <c r="G216" i="12" l="1"/>
  <c r="H216" i="12"/>
  <c r="D217" i="12" l="1"/>
  <c r="F217" i="12" l="1"/>
  <c r="E217" i="12"/>
  <c r="G217" i="12" l="1"/>
  <c r="H217" i="12"/>
  <c r="D218" i="12" l="1"/>
  <c r="F218" i="12" l="1"/>
  <c r="E218" i="12"/>
  <c r="G218" i="12" l="1"/>
  <c r="H218" i="12"/>
  <c r="D219" i="12" l="1"/>
  <c r="F219" i="12" l="1"/>
  <c r="E219" i="12"/>
  <c r="G219" i="12" l="1"/>
  <c r="H219" i="12"/>
  <c r="D220" i="12" l="1"/>
  <c r="F220" i="12" l="1"/>
  <c r="E220" i="12"/>
  <c r="G220" i="12" l="1"/>
  <c r="H220" i="12"/>
  <c r="D221" i="12" l="1"/>
  <c r="F221" i="12" l="1"/>
  <c r="E221" i="12"/>
  <c r="G221" i="12" l="1"/>
  <c r="H221" i="12"/>
  <c r="D222" i="12" l="1"/>
  <c r="F222" i="12" l="1"/>
  <c r="E222" i="12"/>
  <c r="G222" i="12" l="1"/>
  <c r="H222" i="12"/>
  <c r="D223" i="12" l="1"/>
  <c r="F223" i="12" l="1"/>
  <c r="E223" i="12"/>
  <c r="G223" i="12" l="1"/>
  <c r="H223" i="12"/>
  <c r="D224" i="12" l="1"/>
  <c r="F224" i="12" l="1"/>
  <c r="E224" i="12"/>
  <c r="G224" i="12" l="1"/>
  <c r="H224" i="12"/>
  <c r="D225" i="12" l="1"/>
  <c r="F225" i="12" l="1"/>
  <c r="E225" i="12"/>
  <c r="G225" i="12" l="1"/>
  <c r="H225" i="12"/>
  <c r="D226" i="12" l="1"/>
  <c r="F226" i="12" l="1"/>
  <c r="E226" i="12"/>
  <c r="G226" i="12" l="1"/>
  <c r="H226" i="12"/>
  <c r="D227" i="12" l="1"/>
  <c r="F227" i="12" l="1"/>
  <c r="E227" i="12"/>
  <c r="G227" i="12" l="1"/>
  <c r="H227" i="12"/>
  <c r="D228" i="12" l="1"/>
  <c r="F228" i="12" l="1"/>
  <c r="E228" i="12"/>
  <c r="G228" i="12" l="1"/>
  <c r="H228" i="12"/>
  <c r="D229" i="12" l="1"/>
  <c r="F229" i="12" l="1"/>
  <c r="E229" i="12"/>
  <c r="G229" i="12" l="1"/>
  <c r="H229" i="12"/>
  <c r="D230" i="12" l="1"/>
  <c r="F230" i="12" l="1"/>
  <c r="E230" i="12"/>
  <c r="G230" i="12" l="1"/>
  <c r="H230" i="12"/>
  <c r="D231" i="12" l="1"/>
  <c r="F231" i="12" l="1"/>
  <c r="E231" i="12"/>
  <c r="G231" i="12" l="1"/>
  <c r="H231" i="12"/>
  <c r="D232" i="12" l="1"/>
  <c r="F232" i="12" l="1"/>
  <c r="E232" i="12"/>
  <c r="G232" i="12" l="1"/>
  <c r="H232" i="12"/>
  <c r="D233" i="12" l="1"/>
  <c r="F233" i="12" l="1"/>
  <c r="E233" i="12"/>
  <c r="G233" i="12" l="1"/>
  <c r="H233" i="12"/>
  <c r="D234" i="12" l="1"/>
  <c r="F234" i="12" l="1"/>
  <c r="E234" i="12"/>
  <c r="G234" i="12" l="1"/>
  <c r="H234" i="12"/>
  <c r="D235" i="12" l="1"/>
  <c r="F235" i="12" l="1"/>
  <c r="E235" i="12"/>
  <c r="G235" i="12" l="1"/>
  <c r="H235" i="12"/>
  <c r="D236" i="12" l="1"/>
  <c r="F236" i="12" l="1"/>
  <c r="E236" i="12"/>
  <c r="G236" i="12" l="1"/>
  <c r="H236" i="12"/>
  <c r="D237" i="12" l="1"/>
  <c r="F237" i="12" l="1"/>
  <c r="E237" i="12"/>
  <c r="G237" i="12" l="1"/>
  <c r="H237" i="12"/>
  <c r="D238" i="12" l="1"/>
  <c r="F238" i="12" l="1"/>
  <c r="E238" i="12"/>
  <c r="G238" i="12" l="1"/>
  <c r="H238" i="12"/>
  <c r="D239" i="12" l="1"/>
  <c r="F239" i="12" l="1"/>
  <c r="E239" i="12"/>
  <c r="G239" i="12" l="1"/>
  <c r="H239" i="12"/>
  <c r="D240" i="12" l="1"/>
  <c r="F240" i="12" l="1"/>
  <c r="E240" i="12"/>
  <c r="G240" i="12" l="1"/>
  <c r="H240" i="12"/>
  <c r="D241" i="12" l="1"/>
  <c r="F241" i="12" l="1"/>
  <c r="E241" i="12"/>
  <c r="G241" i="12" l="1"/>
  <c r="H241" i="12"/>
  <c r="D242" i="12" l="1"/>
  <c r="F242" i="12" l="1"/>
  <c r="E242" i="12"/>
  <c r="G242" i="12" l="1"/>
  <c r="H242" i="12"/>
  <c r="D243" i="12" l="1"/>
  <c r="F243" i="12" l="1"/>
  <c r="E243" i="12"/>
  <c r="G243" i="12" l="1"/>
  <c r="H243" i="12"/>
  <c r="D244" i="12" l="1"/>
  <c r="F244" i="12" l="1"/>
  <c r="E244" i="12"/>
  <c r="G244" i="12" l="1"/>
  <c r="H244" i="12"/>
  <c r="D245" i="12" l="1"/>
  <c r="F245" i="12" l="1"/>
  <c r="E245" i="12"/>
  <c r="G245" i="12" l="1"/>
  <c r="H245" i="12"/>
  <c r="D246" i="12" l="1"/>
  <c r="F246" i="12" l="1"/>
  <c r="E246" i="12"/>
  <c r="G246" i="12" l="1"/>
  <c r="H246" i="12"/>
  <c r="D247" i="12" l="1"/>
  <c r="F247" i="12" l="1"/>
  <c r="E247" i="12"/>
  <c r="G247" i="12" l="1"/>
  <c r="H247" i="12"/>
  <c r="D248" i="12" l="1"/>
  <c r="F248" i="12" l="1"/>
  <c r="E248" i="12"/>
  <c r="G248" i="12" l="1"/>
  <c r="H248" i="12"/>
  <c r="D249" i="12" l="1"/>
  <c r="F249" i="12" l="1"/>
  <c r="E249" i="12"/>
  <c r="G249" i="12" l="1"/>
  <c r="H249" i="12"/>
  <c r="D250" i="12" l="1"/>
  <c r="F250" i="12" l="1"/>
  <c r="E250" i="12"/>
  <c r="G250" i="12" l="1"/>
  <c r="H250" i="12"/>
  <c r="D251" i="12" l="1"/>
  <c r="F251" i="12" l="1"/>
  <c r="E251" i="12"/>
  <c r="G251" i="12" l="1"/>
  <c r="H251" i="12"/>
  <c r="D252" i="12" l="1"/>
  <c r="F252" i="12" l="1"/>
  <c r="E252" i="12"/>
  <c r="G252" i="12" l="1"/>
  <c r="H252" i="12"/>
  <c r="D253" i="12" l="1"/>
  <c r="F253" i="12" l="1"/>
  <c r="E253" i="12"/>
  <c r="G253" i="12" l="1"/>
  <c r="H253" i="12"/>
  <c r="D254" i="12" l="1"/>
  <c r="F254" i="12" l="1"/>
  <c r="E254" i="12"/>
  <c r="G254" i="12" l="1"/>
  <c r="H254" i="12"/>
  <c r="D255" i="12" l="1"/>
  <c r="F255" i="12" l="1"/>
  <c r="E255" i="12"/>
  <c r="G255" i="12" l="1"/>
  <c r="H255" i="12"/>
  <c r="D256" i="12" l="1"/>
  <c r="F256" i="12" l="1"/>
  <c r="E256" i="12"/>
  <c r="G256" i="12" l="1"/>
  <c r="H256" i="12"/>
  <c r="D257" i="12" l="1"/>
  <c r="F257" i="12" l="1"/>
  <c r="E257" i="12"/>
  <c r="G257" i="12" l="1"/>
  <c r="H257" i="12"/>
  <c r="D258" i="12" l="1"/>
  <c r="F258" i="12" l="1"/>
  <c r="E258" i="12"/>
  <c r="G258" i="12" l="1"/>
  <c r="H258" i="12"/>
  <c r="D259" i="12" l="1"/>
  <c r="F259" i="12" l="1"/>
  <c r="E259" i="12"/>
  <c r="G259" i="12" l="1"/>
  <c r="H259" i="12"/>
  <c r="D260" i="12" l="1"/>
  <c r="F260" i="12" l="1"/>
  <c r="E260" i="12"/>
  <c r="G260" i="12" l="1"/>
  <c r="H260" i="12"/>
  <c r="D261" i="12" l="1"/>
  <c r="F261" i="12" l="1"/>
  <c r="E261" i="12"/>
  <c r="G261" i="12" l="1"/>
  <c r="H261" i="12"/>
  <c r="D262" i="12" l="1"/>
  <c r="F262" i="12" l="1"/>
  <c r="E262" i="12"/>
  <c r="G262" i="12" l="1"/>
  <c r="H262" i="12"/>
  <c r="D263" i="12" l="1"/>
  <c r="F263" i="12" l="1"/>
  <c r="E263" i="12"/>
  <c r="G263" i="12" l="1"/>
  <c r="H263" i="12"/>
  <c r="D264" i="12" l="1"/>
  <c r="F264" i="12" l="1"/>
  <c r="E264" i="12"/>
  <c r="G264" i="12" l="1"/>
  <c r="H264" i="12"/>
  <c r="D265" i="12" l="1"/>
  <c r="F265" i="12" l="1"/>
  <c r="E265" i="12"/>
  <c r="G265" i="12" l="1"/>
  <c r="H265" i="12"/>
  <c r="D266" i="12" l="1"/>
  <c r="F266" i="12" l="1"/>
  <c r="E266" i="12"/>
  <c r="G266" i="12" l="1"/>
  <c r="H266" i="12"/>
  <c r="D267" i="12" l="1"/>
  <c r="F267" i="12" l="1"/>
  <c r="E267" i="12"/>
  <c r="G267" i="12" l="1"/>
  <c r="H267" i="12"/>
  <c r="D268" i="12" l="1"/>
  <c r="F268" i="12" l="1"/>
  <c r="E268" i="12"/>
  <c r="G268" i="12" l="1"/>
  <c r="H268" i="12"/>
  <c r="D269" i="12" l="1"/>
  <c r="F269" i="12" l="1"/>
  <c r="E269" i="12"/>
  <c r="G269" i="12" l="1"/>
  <c r="H269" i="12"/>
  <c r="D270" i="12" l="1"/>
  <c r="F270" i="12" l="1"/>
  <c r="E270" i="12"/>
  <c r="G270" i="12" l="1"/>
  <c r="H270" i="12"/>
  <c r="D271" i="12" l="1"/>
  <c r="F271" i="12" l="1"/>
  <c r="E271" i="12"/>
  <c r="G271" i="12" l="1"/>
  <c r="H271" i="12"/>
  <c r="D272" i="12" l="1"/>
  <c r="F272" i="12" l="1"/>
  <c r="E272" i="12"/>
  <c r="G272" i="12" l="1"/>
  <c r="H272" i="12"/>
  <c r="D273" i="12" l="1"/>
  <c r="F273" i="12" l="1"/>
  <c r="E273" i="12"/>
  <c r="G273" i="12" l="1"/>
  <c r="H273" i="12"/>
  <c r="D274" i="12" l="1"/>
  <c r="F274" i="12" l="1"/>
  <c r="E274" i="12"/>
  <c r="G274" i="12" l="1"/>
  <c r="H274" i="12"/>
  <c r="D275" i="12" l="1"/>
  <c r="F275" i="12" l="1"/>
  <c r="E275" i="12"/>
  <c r="G275" i="12" l="1"/>
  <c r="H275" i="12"/>
  <c r="D276" i="12" l="1"/>
  <c r="F276" i="12" l="1"/>
  <c r="E276" i="12"/>
  <c r="G276" i="12" l="1"/>
  <c r="H276" i="12"/>
  <c r="D277" i="12" l="1"/>
  <c r="F277" i="12" l="1"/>
  <c r="E277" i="12"/>
  <c r="G277" i="12" l="1"/>
  <c r="H277" i="12"/>
  <c r="D278" i="12" l="1"/>
  <c r="F278" i="12" l="1"/>
  <c r="E278" i="12"/>
  <c r="G278" i="12" l="1"/>
  <c r="H278" i="12"/>
  <c r="D279" i="12" l="1"/>
  <c r="F279" i="12" l="1"/>
  <c r="E279" i="12"/>
  <c r="G279" i="12" l="1"/>
  <c r="H279" i="12"/>
  <c r="D280" i="12" l="1"/>
  <c r="F280" i="12" l="1"/>
  <c r="E280" i="12"/>
  <c r="G280" i="12" l="1"/>
  <c r="H280" i="12"/>
  <c r="D281" i="12" l="1"/>
  <c r="F281" i="12" l="1"/>
  <c r="E281" i="12"/>
  <c r="G281" i="12" l="1"/>
  <c r="H281" i="12"/>
  <c r="D282" i="12" l="1"/>
  <c r="F282" i="12" l="1"/>
  <c r="E282" i="12"/>
  <c r="G282" i="12" l="1"/>
  <c r="H282" i="12"/>
  <c r="D283" i="12" l="1"/>
  <c r="F283" i="12" l="1"/>
  <c r="E283" i="12"/>
  <c r="G283" i="12" l="1"/>
  <c r="H283" i="12"/>
  <c r="D284" i="12" l="1"/>
  <c r="F284" i="12" l="1"/>
  <c r="E284" i="12"/>
  <c r="G284" i="12" l="1"/>
  <c r="H284" i="12"/>
  <c r="D285" i="12" l="1"/>
  <c r="F285" i="12" l="1"/>
  <c r="E285" i="12"/>
  <c r="G285" i="12" l="1"/>
  <c r="H285" i="12"/>
  <c r="D286" i="12" l="1"/>
  <c r="F286" i="12" l="1"/>
  <c r="E286" i="12"/>
  <c r="G286" i="12" l="1"/>
  <c r="H286" i="12"/>
  <c r="D287" i="12" l="1"/>
  <c r="F287" i="12" l="1"/>
  <c r="E287" i="12"/>
  <c r="G287" i="12" l="1"/>
  <c r="H287" i="12"/>
  <c r="D288" i="12" l="1"/>
  <c r="F288" i="12" l="1"/>
  <c r="E288" i="12"/>
  <c r="G288" i="12" l="1"/>
  <c r="H288" i="12"/>
  <c r="D289" i="12" l="1"/>
  <c r="F289" i="12" l="1"/>
  <c r="E289" i="12"/>
  <c r="G289" i="12" l="1"/>
  <c r="H289" i="12"/>
  <c r="D290" i="12" l="1"/>
  <c r="F290" i="12" l="1"/>
  <c r="E290" i="12"/>
  <c r="G290" i="12" l="1"/>
  <c r="H290" i="12"/>
  <c r="D291" i="12" l="1"/>
  <c r="F291" i="12" l="1"/>
  <c r="E291" i="12"/>
  <c r="G291" i="12" l="1"/>
  <c r="H291" i="12"/>
  <c r="D292" i="12" l="1"/>
  <c r="F292" i="12" l="1"/>
  <c r="E292" i="12"/>
  <c r="G292" i="12" l="1"/>
  <c r="H292" i="12"/>
  <c r="D293" i="12" l="1"/>
  <c r="F293" i="12" l="1"/>
  <c r="E293" i="12"/>
  <c r="G293" i="12" l="1"/>
  <c r="H293" i="12"/>
  <c r="D294" i="12" l="1"/>
  <c r="F294" i="12" l="1"/>
  <c r="E294" i="12"/>
  <c r="G294" i="12" l="1"/>
  <c r="H294" i="12"/>
  <c r="D295" i="12" l="1"/>
  <c r="F295" i="12" l="1"/>
  <c r="E295" i="12"/>
  <c r="G295" i="12" l="1"/>
  <c r="H295" i="12"/>
  <c r="D296" i="12" l="1"/>
  <c r="F296" i="12" l="1"/>
  <c r="E296" i="12"/>
  <c r="G296" i="12" l="1"/>
  <c r="H296" i="12"/>
  <c r="D297" i="12" l="1"/>
  <c r="F297" i="12" l="1"/>
  <c r="E297" i="12"/>
  <c r="G297" i="12" l="1"/>
  <c r="H297" i="12"/>
  <c r="D298" i="12" l="1"/>
  <c r="F298" i="12" l="1"/>
  <c r="E298" i="12"/>
  <c r="G298" i="12" l="1"/>
  <c r="H298" i="12"/>
  <c r="D299" i="12" l="1"/>
  <c r="F299" i="12" l="1"/>
  <c r="E299" i="12"/>
  <c r="G299" i="12" l="1"/>
  <c r="H299" i="12"/>
  <c r="D300" i="12" l="1"/>
  <c r="F300" i="12" l="1"/>
  <c r="E300" i="12"/>
  <c r="G300" i="12" l="1"/>
  <c r="H300" i="12"/>
  <c r="D301" i="12" l="1"/>
  <c r="F301" i="12" l="1"/>
  <c r="E301" i="12"/>
  <c r="G301" i="12" l="1"/>
  <c r="H301" i="12"/>
  <c r="D302" i="12" l="1"/>
  <c r="F302" i="12" l="1"/>
  <c r="E302" i="12"/>
  <c r="G302" i="12" l="1"/>
  <c r="H302" i="12"/>
  <c r="D303" i="12" l="1"/>
  <c r="F303" i="12" l="1"/>
  <c r="E303" i="12"/>
  <c r="G303" i="12" l="1"/>
  <c r="H303" i="12"/>
  <c r="D304" i="12" l="1"/>
  <c r="F304" i="12" l="1"/>
  <c r="E304" i="12"/>
  <c r="G304" i="12" l="1"/>
  <c r="H304" i="12"/>
  <c r="D305" i="12" l="1"/>
  <c r="F305" i="12" l="1"/>
  <c r="E305" i="12"/>
  <c r="G305" i="12" l="1"/>
  <c r="H305" i="12"/>
  <c r="D306" i="12" l="1"/>
  <c r="F306" i="12" l="1"/>
  <c r="E306" i="12"/>
  <c r="G306" i="12" l="1"/>
  <c r="H306" i="12"/>
  <c r="D307" i="12" l="1"/>
  <c r="F307" i="12" l="1"/>
  <c r="E307" i="12"/>
  <c r="G307" i="12" l="1"/>
  <c r="H307" i="12"/>
  <c r="D308" i="12" l="1"/>
  <c r="F308" i="12" l="1"/>
  <c r="E308" i="12"/>
  <c r="G308" i="12" l="1"/>
  <c r="H308" i="12"/>
  <c r="D309" i="12" l="1"/>
  <c r="F309" i="12" l="1"/>
  <c r="E309" i="12"/>
  <c r="G309" i="12" l="1"/>
  <c r="H309" i="12"/>
  <c r="D310" i="12" l="1"/>
  <c r="F310" i="12" l="1"/>
  <c r="E310" i="12"/>
  <c r="G310" i="12" l="1"/>
  <c r="H310" i="12"/>
  <c r="D311" i="12" l="1"/>
  <c r="F311" i="12" l="1"/>
  <c r="E311" i="12"/>
  <c r="G311" i="12" l="1"/>
  <c r="H311" i="12"/>
  <c r="D312" i="12" l="1"/>
  <c r="F312" i="12" l="1"/>
  <c r="E312" i="12"/>
  <c r="G312" i="12" l="1"/>
  <c r="H312" i="12"/>
  <c r="D313" i="12" l="1"/>
  <c r="F313" i="12" l="1"/>
  <c r="E313" i="12"/>
  <c r="G313" i="12" l="1"/>
  <c r="H313" i="12"/>
  <c r="D314" i="12" l="1"/>
  <c r="F314" i="12" l="1"/>
  <c r="E314" i="12"/>
  <c r="G314" i="12" l="1"/>
  <c r="H314" i="12"/>
  <c r="D315" i="12" l="1"/>
  <c r="F315" i="12" l="1"/>
  <c r="E315" i="12"/>
  <c r="G315" i="12" l="1"/>
  <c r="H315" i="12"/>
  <c r="D316" i="12" l="1"/>
  <c r="F316" i="12" l="1"/>
  <c r="E316" i="12"/>
  <c r="G316" i="12" l="1"/>
  <c r="H316" i="12"/>
  <c r="D317" i="12" l="1"/>
  <c r="F317" i="12" l="1"/>
  <c r="E317" i="12"/>
  <c r="G317" i="12" l="1"/>
  <c r="H317" i="12"/>
  <c r="D318" i="12" l="1"/>
  <c r="F318" i="12" l="1"/>
  <c r="E318" i="12"/>
  <c r="G318" i="12" l="1"/>
  <c r="H318" i="12"/>
  <c r="D319" i="12" l="1"/>
  <c r="F319" i="12" l="1"/>
  <c r="E319" i="12"/>
  <c r="G319" i="12" l="1"/>
  <c r="H319" i="12"/>
  <c r="D320" i="12" l="1"/>
  <c r="F320" i="12" l="1"/>
  <c r="E320" i="12"/>
  <c r="G320" i="12" l="1"/>
  <c r="H320" i="12"/>
  <c r="D321" i="12" l="1"/>
  <c r="F321" i="12" l="1"/>
  <c r="E321" i="12"/>
  <c r="G321" i="12" l="1"/>
  <c r="H321" i="12"/>
  <c r="D322" i="12" l="1"/>
  <c r="F322" i="12" l="1"/>
  <c r="E322" i="12"/>
  <c r="G322" i="12" l="1"/>
  <c r="H322" i="12"/>
  <c r="D323" i="12" l="1"/>
  <c r="F323" i="12" l="1"/>
  <c r="E323" i="12"/>
  <c r="G323" i="12" l="1"/>
  <c r="H323" i="12"/>
  <c r="D324" i="12" l="1"/>
  <c r="F324" i="12" l="1"/>
  <c r="E324" i="12"/>
  <c r="G324" i="12" l="1"/>
  <c r="H324" i="12"/>
  <c r="D325" i="12" l="1"/>
  <c r="F325" i="12" l="1"/>
  <c r="E325" i="12"/>
  <c r="G325" i="12" l="1"/>
  <c r="H325" i="12"/>
  <c r="D326" i="12" l="1"/>
  <c r="F326" i="12" l="1"/>
  <c r="E326" i="12"/>
  <c r="G326" i="12" l="1"/>
  <c r="H326" i="12"/>
  <c r="D327" i="12" l="1"/>
  <c r="F327" i="12" l="1"/>
  <c r="E327" i="12"/>
  <c r="G327" i="12" l="1"/>
  <c r="H327" i="12"/>
  <c r="D328" i="12" l="1"/>
  <c r="F328" i="12" l="1"/>
  <c r="E328" i="12"/>
  <c r="G328" i="12" l="1"/>
  <c r="H328" i="12"/>
  <c r="D329" i="12" l="1"/>
  <c r="F329" i="12" l="1"/>
  <c r="E329" i="12"/>
  <c r="G329" i="12" l="1"/>
  <c r="H329" i="12"/>
  <c r="D330" i="12" l="1"/>
  <c r="F330" i="12" l="1"/>
  <c r="E330" i="12"/>
  <c r="G330" i="12" l="1"/>
  <c r="H330" i="12"/>
  <c r="D331" i="12" l="1"/>
  <c r="F331" i="12" l="1"/>
  <c r="E331" i="12"/>
  <c r="G331" i="12" l="1"/>
  <c r="H331" i="12"/>
  <c r="D332" i="12" l="1"/>
  <c r="F332" i="12" l="1"/>
  <c r="E332" i="12"/>
  <c r="G332" i="12" l="1"/>
  <c r="H332" i="12"/>
  <c r="D333" i="12" l="1"/>
  <c r="F333" i="12" l="1"/>
  <c r="E333" i="12"/>
  <c r="G333" i="12" l="1"/>
  <c r="H333" i="12"/>
  <c r="D334" i="12" l="1"/>
  <c r="F334" i="12" l="1"/>
  <c r="E334" i="12"/>
  <c r="G334" i="12" l="1"/>
  <c r="H334" i="12"/>
  <c r="D335" i="12" l="1"/>
  <c r="F335" i="12" l="1"/>
  <c r="E335" i="12"/>
  <c r="G335" i="12" l="1"/>
  <c r="H335" i="12"/>
  <c r="D336" i="12" l="1"/>
  <c r="F336" i="12" l="1"/>
  <c r="E336" i="12"/>
  <c r="G336" i="12" l="1"/>
  <c r="H336" i="12"/>
  <c r="D337" i="12" l="1"/>
  <c r="F337" i="12" l="1"/>
  <c r="E337" i="12"/>
  <c r="G337" i="12" l="1"/>
  <c r="H337" i="12"/>
  <c r="D338" i="12" l="1"/>
  <c r="F338" i="12" l="1"/>
  <c r="E338" i="12"/>
  <c r="G338" i="12" l="1"/>
  <c r="H338" i="12"/>
  <c r="D339" i="12" l="1"/>
  <c r="F339" i="12" l="1"/>
  <c r="E339" i="12"/>
  <c r="G339" i="12" l="1"/>
  <c r="H339" i="12"/>
  <c r="D340" i="12" l="1"/>
  <c r="F340" i="12" l="1"/>
  <c r="E340" i="12"/>
  <c r="G340" i="12" l="1"/>
  <c r="H340" i="12"/>
  <c r="D341" i="12" l="1"/>
  <c r="F341" i="12" l="1"/>
  <c r="E341" i="12"/>
  <c r="G341" i="12" l="1"/>
  <c r="H341" i="12"/>
  <c r="D342" i="12" l="1"/>
  <c r="F342" i="12" l="1"/>
  <c r="E342" i="12"/>
  <c r="G342" i="12" l="1"/>
  <c r="H342" i="12"/>
  <c r="D343" i="12" l="1"/>
  <c r="F343" i="12" l="1"/>
  <c r="E343" i="12"/>
  <c r="G343" i="12" l="1"/>
  <c r="H343" i="12"/>
  <c r="D344" i="12" l="1"/>
  <c r="F344" i="12" l="1"/>
  <c r="E344" i="12"/>
  <c r="G344" i="12" l="1"/>
  <c r="H344" i="12"/>
  <c r="D345" i="12" l="1"/>
  <c r="F345" i="12" l="1"/>
  <c r="E345" i="12"/>
  <c r="G345" i="12" l="1"/>
  <c r="H345" i="12"/>
  <c r="D346" i="12" l="1"/>
  <c r="F346" i="12" l="1"/>
  <c r="E346" i="12"/>
  <c r="G346" i="12" l="1"/>
  <c r="H346" i="12"/>
  <c r="D347" i="12" l="1"/>
  <c r="F347" i="12" l="1"/>
  <c r="E347" i="12"/>
  <c r="G347" i="12" l="1"/>
  <c r="H347" i="12"/>
  <c r="D348" i="12" l="1"/>
  <c r="F348" i="12" l="1"/>
  <c r="E348" i="12"/>
  <c r="G348" i="12" l="1"/>
  <c r="H348" i="12"/>
  <c r="D349" i="12" l="1"/>
  <c r="F349" i="12" l="1"/>
  <c r="E349" i="12"/>
  <c r="G349" i="12" l="1"/>
  <c r="H349" i="12"/>
  <c r="D350" i="12" l="1"/>
  <c r="F350" i="12" l="1"/>
  <c r="E350" i="12"/>
  <c r="G350" i="12" l="1"/>
  <c r="H350" i="12"/>
  <c r="D351" i="12" l="1"/>
  <c r="F351" i="12" l="1"/>
  <c r="E351" i="12"/>
  <c r="G351" i="12" l="1"/>
  <c r="H351" i="12"/>
  <c r="D352" i="12" l="1"/>
  <c r="F352" i="12" l="1"/>
  <c r="E352" i="12"/>
  <c r="G352" i="12" l="1"/>
  <c r="H352" i="12"/>
  <c r="D353" i="12" l="1"/>
  <c r="F353" i="12" l="1"/>
  <c r="E353" i="12"/>
  <c r="G353" i="12" l="1"/>
  <c r="H353" i="12"/>
  <c r="D354" i="12" l="1"/>
  <c r="F354" i="12" l="1"/>
  <c r="E354" i="12"/>
  <c r="G354" i="12" l="1"/>
  <c r="H354" i="12"/>
  <c r="D355" i="12" l="1"/>
  <c r="F355" i="12" l="1"/>
  <c r="E355" i="12"/>
  <c r="G355" i="12" l="1"/>
  <c r="H355" i="12"/>
  <c r="D356" i="12" l="1"/>
  <c r="F356" i="12" l="1"/>
  <c r="E356" i="12"/>
  <c r="G356" i="12" l="1"/>
  <c r="H356" i="12"/>
  <c r="D357" i="12" l="1"/>
  <c r="F357" i="12" l="1"/>
  <c r="E357" i="12"/>
  <c r="G357" i="12" l="1"/>
  <c r="H357" i="12"/>
  <c r="D358" i="12" l="1"/>
  <c r="F358" i="12" l="1"/>
  <c r="E358" i="12"/>
  <c r="G358" i="12" l="1"/>
  <c r="H358" i="12"/>
  <c r="D359" i="12" l="1"/>
  <c r="F359" i="12" l="1"/>
  <c r="E359" i="12"/>
  <c r="G359" i="12" l="1"/>
  <c r="H359" i="12"/>
  <c r="D360" i="12" l="1"/>
  <c r="F360" i="12" l="1"/>
  <c r="E360" i="12"/>
  <c r="G360" i="12" l="1"/>
  <c r="H360" i="12"/>
  <c r="D361" i="12" l="1"/>
  <c r="F361" i="12" l="1"/>
  <c r="E361" i="12"/>
  <c r="G361" i="12" l="1"/>
  <c r="H361" i="12"/>
  <c r="D362" i="12" l="1"/>
  <c r="F362" i="12" l="1"/>
  <c r="E362" i="12"/>
  <c r="G362" i="12" l="1"/>
  <c r="H362" i="12"/>
  <c r="D363" i="12" l="1"/>
  <c r="F363" i="12" l="1"/>
  <c r="E363" i="12"/>
  <c r="G363" i="12" l="1"/>
  <c r="H363" i="12"/>
  <c r="D364" i="12" l="1"/>
  <c r="F364" i="12" l="1"/>
  <c r="E364" i="12"/>
  <c r="G364" i="12" l="1"/>
  <c r="H364" i="12"/>
  <c r="D365" i="12" l="1"/>
  <c r="F365" i="12" l="1"/>
  <c r="E365" i="12"/>
  <c r="G365" i="12" l="1"/>
  <c r="H365" i="12"/>
  <c r="D366" i="12" l="1"/>
  <c r="F366" i="12" l="1"/>
  <c r="E366" i="12"/>
  <c r="G366" i="12" l="1"/>
  <c r="H366" i="12"/>
  <c r="D367" i="12" l="1"/>
  <c r="F367" i="12" l="1"/>
  <c r="E367" i="12"/>
  <c r="G367" i="12" l="1"/>
  <c r="H367" i="12"/>
  <c r="D368" i="12" l="1"/>
  <c r="F368" i="12" l="1"/>
  <c r="E368" i="12"/>
  <c r="G368" i="12" l="1"/>
  <c r="H368" i="12"/>
  <c r="D369" i="12" l="1"/>
  <c r="F369" i="12" l="1"/>
  <c r="E369" i="12"/>
  <c r="G369" i="12" l="1"/>
  <c r="H369" i="12"/>
  <c r="D370" i="12" l="1"/>
  <c r="F370" i="12" l="1"/>
  <c r="E370" i="12"/>
  <c r="G370" i="12" l="1"/>
  <c r="H370" i="12"/>
  <c r="D371" i="12" l="1"/>
  <c r="F371" i="12" l="1"/>
  <c r="E371" i="12"/>
  <c r="G371" i="12" l="1"/>
  <c r="H371" i="12"/>
  <c r="D372" i="12" l="1"/>
  <c r="F372" i="12" l="1"/>
  <c r="E372" i="12"/>
  <c r="G372" i="12" l="1"/>
  <c r="H372" i="12"/>
  <c r="D373" i="12" l="1"/>
  <c r="F373" i="12" l="1"/>
  <c r="E373" i="12"/>
  <c r="G373" i="12" l="1"/>
  <c r="H373" i="12"/>
  <c r="D374" i="12" l="1"/>
  <c r="F374" i="12" l="1"/>
  <c r="E374" i="12"/>
  <c r="G374" i="12" l="1"/>
  <c r="H374" i="12"/>
  <c r="D375" i="12" l="1"/>
  <c r="F375" i="12" l="1"/>
  <c r="E375" i="12"/>
  <c r="G375" i="12" l="1"/>
  <c r="H375" i="12"/>
  <c r="D376" i="12" l="1"/>
  <c r="F376" i="12" l="1"/>
  <c r="D12" i="12"/>
  <c r="E376" i="12"/>
  <c r="G376" i="12" l="1"/>
  <c r="H376" i="12"/>
</calcChain>
</file>

<file path=xl/comments1.xml><?xml version="1.0" encoding="utf-8"?>
<comments xmlns="http://schemas.openxmlformats.org/spreadsheetml/2006/main">
  <authors>
    <author>Jon</author>
    <author>Maria</author>
    <author>Administrator</author>
  </authors>
  <commentList>
    <comment ref="B6" authorId="0" shapeId="0">
      <text>
        <r>
          <rPr>
            <b/>
            <sz val="8"/>
            <color indexed="81"/>
            <rFont val="Tahoma"/>
            <family val="2"/>
          </rPr>
          <t>Purchase Price (Value):</t>
        </r>
        <r>
          <rPr>
            <sz val="8"/>
            <color indexed="81"/>
            <rFont val="Tahoma"/>
            <family val="2"/>
          </rPr>
          <t xml:space="preserve">
</t>
        </r>
        <r>
          <rPr>
            <sz val="8"/>
            <color indexed="81"/>
            <rFont val="Tahoma"/>
            <family val="2"/>
          </rPr>
          <t>This calculator assumes that the purchase price of the home is the same as the appraised value of the home.</t>
        </r>
      </text>
    </comment>
    <comment ref="B7" authorId="1" shapeId="0">
      <text>
        <r>
          <rPr>
            <b/>
            <sz val="8"/>
            <color indexed="81"/>
            <rFont val="Tahoma"/>
            <family val="2"/>
          </rPr>
          <t xml:space="preserve">Down Payment: </t>
        </r>
        <r>
          <rPr>
            <sz val="8"/>
            <color indexed="81"/>
            <rFont val="Tahoma"/>
            <family val="2"/>
          </rPr>
          <t xml:space="preserve">
The portion of the purchase price that the buyer pays up front in cash, which is not included in the mortgage loan. A larger down payment generally means a lower monthly payment and less total interest paid.</t>
        </r>
      </text>
    </comment>
    <comment ref="B8" authorId="1" shapeId="0">
      <text>
        <r>
          <rPr>
            <b/>
            <sz val="8"/>
            <color indexed="81"/>
            <rFont val="Tahoma"/>
            <family val="2"/>
          </rPr>
          <t xml:space="preserve">Length of Mortgage (Term): </t>
        </r>
        <r>
          <rPr>
            <sz val="8"/>
            <color indexed="81"/>
            <rFont val="Tahoma"/>
            <family val="2"/>
          </rPr>
          <t xml:space="preserve">
The period of a loan, usually measured in years. Mortgage loans are usually 15 or 30 year periods.</t>
        </r>
      </text>
    </comment>
    <comment ref="B9" authorId="1" shapeId="0">
      <text>
        <r>
          <rPr>
            <b/>
            <sz val="8"/>
            <color indexed="81"/>
            <rFont val="Tahoma"/>
            <family val="2"/>
          </rPr>
          <t>Annual Interest Rate:</t>
        </r>
        <r>
          <rPr>
            <sz val="8"/>
            <color indexed="81"/>
            <rFont val="Tahoma"/>
            <family val="2"/>
          </rPr>
          <t xml:space="preserve">
This calculator assumes a </t>
        </r>
        <r>
          <rPr>
            <b/>
            <sz val="8"/>
            <color indexed="81"/>
            <rFont val="Tahoma"/>
            <family val="2"/>
          </rPr>
          <t xml:space="preserve">fixed </t>
        </r>
        <r>
          <rPr>
            <sz val="8"/>
            <color indexed="81"/>
            <rFont val="Tahoma"/>
            <family val="2"/>
          </rPr>
          <t>annual interest rate. If the annual rate is 7%, then the monthly interest rate is 7%/12.</t>
        </r>
      </text>
    </comment>
    <comment ref="B10" authorId="1" shapeId="0">
      <text>
        <r>
          <rPr>
            <b/>
            <sz val="8"/>
            <color indexed="81"/>
            <rFont val="Tahoma"/>
            <family val="2"/>
          </rPr>
          <t xml:space="preserve">Property Tax: 
</t>
        </r>
        <r>
          <rPr>
            <sz val="8"/>
            <color indexed="81"/>
            <rFont val="Tahoma"/>
            <family val="2"/>
          </rPr>
          <t>(Real estate taxes) Annual property taxes are often based on a percentage of the property value. The average is around 1.8%, but you should call your Tax Collector's office in the city where you plan to buy the home for more information.</t>
        </r>
      </text>
    </comment>
    <comment ref="B11" authorId="1" shapeId="0">
      <text>
        <r>
          <rPr>
            <b/>
            <sz val="8"/>
            <color indexed="81"/>
            <rFont val="Tahoma"/>
            <family val="2"/>
          </rPr>
          <t xml:space="preserve">Homeowners (Property) Insurance: </t>
        </r>
        <r>
          <rPr>
            <sz val="8"/>
            <color indexed="81"/>
            <rFont val="Tahoma"/>
            <family val="2"/>
          </rPr>
          <t xml:space="preserve">
This type of insurance is meant to cover the dwelling, personal property, personal liability, etc. (depending on your specific policy). The annual cost of homeowner's insurance is often estimated as a percentage of the property value, averaging about 0.4%. </t>
        </r>
      </text>
    </comment>
    <comment ref="B12" authorId="1" shapeId="0">
      <text>
        <r>
          <rPr>
            <b/>
            <sz val="8"/>
            <color indexed="81"/>
            <rFont val="Tahoma"/>
            <family val="2"/>
          </rPr>
          <t>Private Mortgage Insurance (PMI)</t>
        </r>
        <r>
          <rPr>
            <sz val="8"/>
            <color indexed="81"/>
            <rFont val="Tahoma"/>
            <family val="2"/>
          </rPr>
          <t xml:space="preserve"> 
Many lenders require PMI when down payments are less than 20 percent of the purchase price.</t>
        </r>
      </text>
    </comment>
    <comment ref="B13" authorId="1" shapeId="0">
      <text>
        <r>
          <rPr>
            <b/>
            <sz val="8"/>
            <color indexed="81"/>
            <rFont val="Tahoma"/>
            <family val="2"/>
          </rPr>
          <t xml:space="preserve">Maintenance: </t>
        </r>
        <r>
          <rPr>
            <sz val="8"/>
            <color indexed="81"/>
            <rFont val="Tahoma"/>
            <family val="2"/>
          </rPr>
          <t xml:space="preserve">
This includes repairs such as fixing plumbing, painting, or paying </t>
        </r>
        <r>
          <rPr>
            <sz val="8"/>
            <color indexed="81"/>
            <rFont val="Tahoma"/>
            <family val="2"/>
          </rPr>
          <t>to have your lawn mowed and weeds pulled. When selling your house, maintenance costs are not tax deductible.</t>
        </r>
      </text>
    </comment>
    <comment ref="B14" authorId="1" shapeId="0">
      <text>
        <r>
          <rPr>
            <b/>
            <sz val="8"/>
            <color indexed="81"/>
            <rFont val="Tahoma"/>
            <family val="2"/>
          </rPr>
          <t xml:space="preserve">Improvements: </t>
        </r>
        <r>
          <rPr>
            <sz val="8"/>
            <color indexed="81"/>
            <rFont val="Tahoma"/>
            <family val="2"/>
          </rPr>
          <t xml:space="preserve">
Although you might not spend this amount each year, improvements such as roof replacements, remodeling, additions, etc. need to be budgeted. Money spent on some improvements (particularly those that permanently increase the value) may actually be tax deductible when selling the home, so keep receipts.</t>
        </r>
      </text>
    </comment>
    <comment ref="B15" authorId="2" shapeId="0">
      <text>
        <r>
          <rPr>
            <b/>
            <sz val="8"/>
            <color indexed="81"/>
            <rFont val="Tahoma"/>
            <family val="2"/>
          </rPr>
          <t>Combined Fed/State Income Tax Rate</t>
        </r>
        <r>
          <rPr>
            <sz val="8"/>
            <color indexed="81"/>
            <rFont val="Tahoma"/>
            <family val="2"/>
          </rPr>
          <t xml:space="preserve">
It may be possible to realize deduct mortgage interest and property taxes on the homeowner's tax return. Consult with an accountant to determine what your tax rate will be and whether deductions will be possible. For 2005, the six federal income tax rates are 10%, 15%, 25%, 28%, 33% and 35%. Also add your state income tax rate.</t>
        </r>
      </text>
    </comment>
    <comment ref="B19" authorId="1" shapeId="0">
      <text>
        <r>
          <rPr>
            <b/>
            <sz val="8"/>
            <color indexed="81"/>
            <rFont val="Tahoma"/>
            <family val="2"/>
          </rPr>
          <t>Mortgage Payment:</t>
        </r>
        <r>
          <rPr>
            <sz val="8"/>
            <color indexed="81"/>
            <rFont val="Tahoma"/>
            <family val="2"/>
          </rPr>
          <t xml:space="preserve">
Consists of both principal (P) and interest (I). Derived from the amount borrowed, the term of the loan, and the mortgage interest rate.</t>
        </r>
      </text>
    </comment>
    <comment ref="B22" authorId="1" shapeId="0">
      <text>
        <r>
          <rPr>
            <b/>
            <sz val="8"/>
            <color indexed="81"/>
            <rFont val="Tahoma"/>
            <family val="2"/>
          </rPr>
          <t>Housing Expense (PITI):</t>
        </r>
        <r>
          <rPr>
            <sz val="8"/>
            <color indexed="81"/>
            <rFont val="Tahoma"/>
            <family val="2"/>
          </rPr>
          <t xml:space="preserve">
The housing expense usually paid to the mortgage lender, consiting of </t>
        </r>
        <r>
          <rPr>
            <b/>
            <sz val="8"/>
            <color indexed="81"/>
            <rFont val="Tahoma"/>
            <family val="2"/>
          </rPr>
          <t>P</t>
        </r>
        <r>
          <rPr>
            <sz val="8"/>
            <color indexed="81"/>
            <rFont val="Tahoma"/>
            <family val="2"/>
          </rPr>
          <t xml:space="preserve">rincipal, </t>
        </r>
        <r>
          <rPr>
            <b/>
            <sz val="8"/>
            <color indexed="81"/>
            <rFont val="Tahoma"/>
            <family val="2"/>
          </rPr>
          <t>I</t>
        </r>
        <r>
          <rPr>
            <sz val="8"/>
            <color indexed="81"/>
            <rFont val="Tahoma"/>
            <family val="2"/>
          </rPr>
          <t xml:space="preserve">nterest, property </t>
        </r>
        <r>
          <rPr>
            <b/>
            <sz val="8"/>
            <color indexed="81"/>
            <rFont val="Tahoma"/>
            <family val="2"/>
          </rPr>
          <t>T</t>
        </r>
        <r>
          <rPr>
            <sz val="8"/>
            <color indexed="81"/>
            <rFont val="Tahoma"/>
            <family val="2"/>
          </rPr>
          <t xml:space="preserve">ax, and </t>
        </r>
        <r>
          <rPr>
            <b/>
            <sz val="8"/>
            <color indexed="81"/>
            <rFont val="Tahoma"/>
            <family val="2"/>
          </rPr>
          <t>I</t>
        </r>
        <r>
          <rPr>
            <sz val="8"/>
            <color indexed="81"/>
            <rFont val="Tahoma"/>
            <family val="2"/>
          </rPr>
          <t>nsurance.</t>
        </r>
      </text>
    </comment>
    <comment ref="B31" authorId="1" shapeId="0">
      <text>
        <r>
          <rPr>
            <b/>
            <sz val="8"/>
            <color indexed="81"/>
            <rFont val="Tahoma"/>
            <family val="2"/>
          </rPr>
          <t>Monthly Mortgage Interest:</t>
        </r>
        <r>
          <rPr>
            <sz val="8"/>
            <color indexed="81"/>
            <rFont val="Tahoma"/>
            <family val="2"/>
          </rPr>
          <t xml:space="preserve">
The is the </t>
        </r>
        <r>
          <rPr>
            <b/>
            <sz val="8"/>
            <color indexed="81"/>
            <rFont val="Tahoma"/>
            <family val="2"/>
          </rPr>
          <t>approximate</t>
        </r>
        <r>
          <rPr>
            <sz val="8"/>
            <color indexed="81"/>
            <rFont val="Tahoma"/>
            <family val="2"/>
          </rPr>
          <t xml:space="preserve"> monthly interest paid. With most mortgage loans, you will be paying less interest each payment. So, this estimate only accurate for the first few mortgage payments.</t>
        </r>
      </text>
    </comment>
    <comment ref="B32" authorId="1" shapeId="0">
      <text>
        <r>
          <rPr>
            <b/>
            <sz val="8"/>
            <color indexed="81"/>
            <rFont val="Tahoma"/>
            <family val="2"/>
          </rPr>
          <t>Monthly Tax Adjustment:</t>
        </r>
        <r>
          <rPr>
            <sz val="8"/>
            <color indexed="81"/>
            <rFont val="Tahoma"/>
            <family val="2"/>
          </rPr>
          <t xml:space="preserve">
When mortgage interest and property tax are deductible, the monthly tax adjustment can be </t>
        </r>
        <r>
          <rPr>
            <b/>
            <sz val="8"/>
            <color indexed="81"/>
            <rFont val="Tahoma"/>
            <family val="2"/>
          </rPr>
          <t>estimated</t>
        </r>
        <r>
          <rPr>
            <sz val="8"/>
            <color indexed="81"/>
            <rFont val="Tahoma"/>
            <family val="2"/>
          </rPr>
          <t xml:space="preserve"> by multiplying the tax rate by the mortgage interest and property tax. Keep in mind that you don't usually see these benefits until you file your tax return.
</t>
        </r>
        <r>
          <rPr>
            <b/>
            <sz val="8"/>
            <color indexed="81"/>
            <rFont val="Tahoma"/>
            <family val="2"/>
          </rPr>
          <t>Important:</t>
        </r>
        <r>
          <rPr>
            <sz val="8"/>
            <color indexed="81"/>
            <rFont val="Tahoma"/>
            <family val="2"/>
          </rPr>
          <t xml:space="preserve"> Having a mortgage does not mean that itemizing deductions is better than taking the standard deduction. You should run your taxes both ways to determine which way will give you the larger return.</t>
        </r>
      </text>
    </comment>
  </commentList>
</comments>
</file>

<file path=xl/sharedStrings.xml><?xml version="1.0" encoding="utf-8"?>
<sst xmlns="http://schemas.openxmlformats.org/spreadsheetml/2006/main" count="80" uniqueCount="72">
  <si>
    <t>Principal</t>
  </si>
  <si>
    <t>Interest</t>
  </si>
  <si>
    <t>Loan Amount</t>
  </si>
  <si>
    <t>Annual Interest Rate</t>
  </si>
  <si>
    <t>Month</t>
  </si>
  <si>
    <t>Balance</t>
  </si>
  <si>
    <t>Due Date</t>
  </si>
  <si>
    <t>Total Interest Paid</t>
  </si>
  <si>
    <t>Cumulative Interest</t>
  </si>
  <si>
    <t>Cumulative Principal</t>
  </si>
  <si>
    <t>Home Ownership Expense Calculator</t>
  </si>
  <si>
    <t>Down Payment</t>
  </si>
  <si>
    <t>Mortgage Payment (PI)</t>
  </si>
  <si>
    <t>Maintenance</t>
  </si>
  <si>
    <t>Property Tax (T)</t>
  </si>
  <si>
    <t>Insurance (I)</t>
  </si>
  <si>
    <t>Length of Mortgage (years)</t>
  </si>
  <si>
    <t>Maintenance and Improvements</t>
  </si>
  <si>
    <t>Improvements</t>
  </si>
  <si>
    <t>Mortgage Information and Assumptions</t>
  </si>
  <si>
    <t>Monthly Private Mortgage Insurance (PMI)</t>
  </si>
  <si>
    <t>Monthly Housing Payment</t>
  </si>
  <si>
    <t>Monthly Housing Payment (PITI)</t>
  </si>
  <si>
    <t>Monthly Home Ownership Expense</t>
  </si>
  <si>
    <t>Yearly Mortgage Interest Rate</t>
  </si>
  <si>
    <t>Yearly Property Tax</t>
  </si>
  <si>
    <t>Yearly Maintenance</t>
  </si>
  <si>
    <t>Yearly Improvements</t>
  </si>
  <si>
    <t>What home can I afford?</t>
  </si>
  <si>
    <t>Amortization Table</t>
  </si>
  <si>
    <t>Loan Date</t>
  </si>
  <si>
    <t>Term of Loan (years)</t>
  </si>
  <si>
    <t>Yearly Homeowners Insurance</t>
  </si>
  <si>
    <t>Make comparisons</t>
  </si>
  <si>
    <t>Purchase Price (Value)</t>
  </si>
  <si>
    <t xml:space="preserve">To compare different scenarios, just copy the </t>
  </si>
  <si>
    <t>Income Tax Rate</t>
  </si>
  <si>
    <t>Estimated Monthly Mortgage Interest</t>
  </si>
  <si>
    <t>Estimated Tax Adjustment</t>
  </si>
  <si>
    <t>Monthly Tax Adjustment</t>
  </si>
  <si>
    <t>Monthly Expenses (tax-adjusted)</t>
  </si>
  <si>
    <t>range C5:C33 and paste it in D5:D33</t>
  </si>
  <si>
    <t>Please consult your financial advisor or lending institution before making any final financial decisions.</t>
  </si>
  <si>
    <t>[42]</t>
  </si>
  <si>
    <t>PI Mortgage Payment</t>
  </si>
  <si>
    <r>
      <t xml:space="preserve">Note: </t>
    </r>
    <r>
      <rPr>
        <sz val="8"/>
        <color indexed="23"/>
        <rFont val="Arial"/>
        <family val="2"/>
      </rPr>
      <t>The calculations in this spreadsheet are only estimates, and we do not guarantee the results.</t>
    </r>
  </si>
  <si>
    <t>HELP</t>
  </si>
  <si>
    <t>About This Template</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</si>
  <si>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</si>
  <si>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</si>
  <si>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</si>
  <si>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</si>
  <si>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</si>
  <si>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</si>
  <si>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</si>
  <si>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</si>
  <si>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</si>
  <si>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</si>
  <si>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</si>
  <si>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r>
      <rPr>
        <b/>
        <sz val="11"/>
        <color rgb="FF000000"/>
        <rFont val="Arial"/>
        <family val="2"/>
      </rPr>
      <t>How much home can I afford?</t>
    </r>
    <r>
      <rPr>
        <sz val="11"/>
        <color rgb="FF000000"/>
        <rFont val="Arial"/>
        <family val="2"/>
      </rPr>
      <t xml:space="preserve"> This spreadsheet helps answer this question by taking into account the mortgage payment (Principal + Interest), property Taxes, and Insurance (PITI) and also maintenance and home improvements.</t>
    </r>
  </si>
  <si>
    <t>If you know what monthly payment you can afford, use the Goal Seek tool to solve for the purchase price of the home!</t>
  </si>
  <si>
    <r>
      <t>Note:</t>
    </r>
    <r>
      <rPr>
        <i/>
        <sz val="9"/>
        <rFont val="Arial"/>
        <family val="2"/>
      </rPr>
      <t xml:space="preserve"> This section only applies if you are itemizing your tax deductions</t>
    </r>
  </si>
  <si>
    <t>Use Goal Seek to solve for the purchase price by</t>
  </si>
  <si>
    <t>setting the total monthly home expense to an amount</t>
  </si>
  <si>
    <t>you can afford.</t>
  </si>
  <si>
    <r>
      <t xml:space="preserve">1. Go to </t>
    </r>
    <r>
      <rPr>
        <b/>
        <sz val="10"/>
        <rFont val="Arial"/>
        <family val="2"/>
      </rPr>
      <t>Data &gt; What-If Analysis &gt; Goal Seek</t>
    </r>
    <r>
      <rPr>
        <sz val="10"/>
        <rFont val="Arial"/>
        <family val="2"/>
      </rPr>
      <t>.</t>
    </r>
  </si>
  <si>
    <t xml:space="preserve">2. Enter your desired monthly expense in the </t>
  </si>
  <si>
    <t>"To value:" field as shown below.</t>
  </si>
  <si>
    <t>This spreadsheet, including all worksheets and associated content is a copyrighted work under the United States and other copyright laws.</t>
  </si>
  <si>
    <t>https://www.vertex42.com/ExcelTemplates/home-expense-calculator.html</t>
  </si>
  <si>
    <t>https://www.vertex42.com/licensing/EULA_personaluse.html</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</si>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</sst>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_(&quot;$&quot;\ #,##0_);_(&quot;$&quot;\ \(#,##0\);_(&quot;$&quot;\ &quot;-&quot;??_);_(@_)"/>
  </numFmts>
  <fonts count="43" x14ac:knownFonts="1">
    <font>
      <sz val="10"/>
      <name val="Tahoma"/>
      <family val="2"/>
    </font>
    <font>
      <sz val="10"/>
      <name val="Arial"/>
      <family val="2"/>
    </font>
    <font>
      <sz val="8"/>
      <name val="Arial"/>
      <family val="2"/>
    </font>
    <font>
      <sz val="8"/>
      <color indexed="81"/>
      <name val="Tahoma"/>
      <family val="2"/>
    </font>
    <font>
      <b/>
      <sz val="8"/>
      <color indexed="81"/>
      <name val="Tahoma"/>
      <family val="2"/>
    </font>
    <font>
      <u/>
      <sz val="8"/>
      <color indexed="12"/>
      <name val="Tahoma"/>
      <family val="2"/>
    </font>
    <font>
      <sz val="8"/>
      <name val="Tahoma"/>
      <family val="2"/>
    </font>
    <font>
      <b/>
      <sz val="12"/>
      <color indexed="9"/>
      <name val="Arial"/>
      <family val="2"/>
    </font>
    <font>
      <b/>
      <sz val="14"/>
      <color indexed="9"/>
      <name val="Arial"/>
      <family val="2"/>
    </font>
    <font>
      <sz val="10"/>
      <color indexed="22"/>
      <name val="Arial"/>
      <family val="2"/>
    </font>
    <font>
      <u/>
      <sz val="8"/>
      <color indexed="12"/>
      <name val="Arial"/>
      <family val="2"/>
    </font>
    <font>
      <b/>
      <sz val="10"/>
      <name val="Arial"/>
      <family val="2"/>
    </font>
    <font>
      <sz val="11"/>
      <name val="Arial"/>
      <family val="2"/>
    </font>
    <font>
      <sz val="8"/>
      <color indexed="9"/>
      <name val="Arial"/>
      <family val="2"/>
    </font>
    <font>
      <b/>
      <sz val="11"/>
      <name val="Arial"/>
      <family val="2"/>
    </font>
    <font>
      <b/>
      <sz val="8"/>
      <color indexed="23"/>
      <name val="Arial"/>
      <family val="2"/>
    </font>
    <font>
      <sz val="8"/>
      <color indexed="23"/>
      <name val="Arial"/>
      <family val="2"/>
    </font>
    <font>
      <sz val="10"/>
      <color indexed="9"/>
      <name val="Arial"/>
      <family val="2"/>
    </font>
    <font>
      <b/>
      <sz val="18"/>
      <color indexed="9"/>
      <name val="Arial"/>
      <family val="2"/>
    </font>
    <font>
      <sz val="18"/>
      <color theme="4" tint="-0.249977111117893"/>
      <name val="Arial"/>
      <family val="2"/>
    </font>
    <font>
      <sz val="18"/>
      <name val="Arial"/>
      <family val="2"/>
    </font>
    <font>
      <sz val="8"/>
      <color theme="0" tint="-0.499984740745262"/>
      <name val="Arial"/>
      <family val="2"/>
    </font>
    <font>
      <b/>
      <sz val="11"/>
      <color theme="4" tint="-0.249977111117893"/>
      <name val="Arial"/>
      <family val="2"/>
    </font>
    <font>
      <sz val="11"/>
      <color rgb="FF000000"/>
      <name val="Arial"/>
      <family val="2"/>
    </font>
    <font>
      <b/>
      <sz val="11"/>
      <color rgb="FF000000"/>
      <name val="Arial"/>
      <family val="2"/>
    </font>
    <font>
      <b/>
      <sz val="12"/>
      <name val="Arial"/>
      <family val="2"/>
    </font>
    <font>
      <sz val="10"/>
      <color indexed="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sz val="12"/>
      <name val="Arial"/>
      <family val="2"/>
    </font>
    <font>
      <u/>
      <sz val="12"/>
      <color indexed="12"/>
      <name val="Arial"/>
      <family val="2"/>
    </font>
    <font>
      <b/>
      <sz val="12"/>
      <color theme="1"/>
      <name val="Arial"/>
      <family val="2"/>
    </font>
    <font>
      <sz val="11"/>
      <color theme="1" tint="0.34998626667073579"/>
      <name val="Calibri"/>
      <family val="2"/>
    </font>
    <font>
      <b/>
      <sz val="10"/>
      <color theme="4" tint="-0.249977111117893"/>
      <name val="Tahoma"/>
      <family val="2"/>
    </font>
    <font>
      <b/>
      <i/>
      <sz val="9"/>
      <name val="Arial"/>
      <family val="2"/>
    </font>
    <font>
      <i/>
      <sz val="9"/>
      <name val="Arial"/>
      <family val="2"/>
    </font>
    <font>
      <sz val="10"/>
      <name val="Tahoma"/>
      <family val="2"/>
    </font>
    <font>
      <b/>
      <sz val="9"/>
      <name val="Arial"/>
      <family val="2"/>
    </font>
    <font>
      <u/>
      <sz val="10"/>
      <color indexed="12"/>
      <name val="Arial"/>
      <family val="2"/>
    </font>
  </fonts>
  <fills count="10">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s>
  <borders count="10">
    <border>
      <left/>
      <right/>
      <top/>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indexed="55"/>
      </bottom>
      <diagonal/>
    </border>
    <border>
      <left style="thin">
        <color theme="0" tint="-0.34998626667073579"/>
      </left>
      <right style="thin">
        <color theme="0" tint="-0.34998626667073579"/>
      </right>
      <top style="thin">
        <color indexed="55"/>
      </top>
      <bottom style="thin">
        <color indexed="55"/>
      </bottom>
      <diagonal/>
    </border>
    <border>
      <left style="thin">
        <color theme="0" tint="-0.34998626667073579"/>
      </left>
      <right style="thin">
        <color theme="0" tint="-0.34998626667073579"/>
      </right>
      <top style="thin">
        <color indexed="55"/>
      </top>
      <bottom style="thin">
        <color theme="0" tint="-0.34998626667073579"/>
      </bottom>
      <diagonal/>
    </border>
    <border>
      <left/>
      <right/>
      <top/>
      <bottom style="medium">
        <color theme="4"/>
      </bottom>
      <diagonal/>
    </border>
  </borders>
  <cellStyleXfs count="5">
    <xf numFmtId="0" fontId="0" fillId="0" borderId="0"/>
    <xf numFmtId="44" fontId="1" fillId="0" borderId="0" applyFont="0" applyFill="0" applyBorder="0" applyAlignment="0" applyProtection="0"/>
    <xf numFmtId="0" fontId="42" fillId="0" borderId="0" applyNumberFormat="0" applyFill="0" applyBorder="0" applyAlignment="0" applyProtection="0">
      <alignment vertical="top"/>
      <protection locked="0"/>
    </xf>
    <xf numFmtId="9" fontId="1" fillId="0" borderId="0" applyFont="0" applyFill="0" applyBorder="0" applyAlignment="0" applyProtection="0"/>
    <xf numFmtId="43" fontId="40" fillId="0" borderId="0" applyFont="0" applyFill="0" applyBorder="0" applyAlignment="0" applyProtection="0"/>
  </cellStyleXfs>
  <cellXfs count="105">
    <xf numFmtId="0" fontId="0" fillId="0" borderId="0" xfId="0"/>
    <xf numFmtId="0" fontId="0" fillId="0" borderId="0" xfId="0" applyBorder="1"/>
    <xf numFmtId="0" fontId="0" fillId="0" borderId="0" xfId="0" applyFill="1" applyBorder="1"/>
    <xf numFmtId="14" fontId="2" fillId="0" borderId="0" xfId="0" applyNumberFormat="1" applyFont="1" applyAlignment="1" applyProtection="1">
      <alignment horizontal="right"/>
    </xf>
    <xf numFmtId="0" fontId="5" fillId="0" borderId="0" xfId="2" applyFont="1" applyBorder="1" applyAlignment="1" applyProtection="1">
      <alignment horizontal="left"/>
    </xf>
    <xf numFmtId="0" fontId="1" fillId="0" borderId="0" xfId="0" applyFont="1" applyBorder="1"/>
    <xf numFmtId="0" fontId="2" fillId="0" borderId="0" xfId="0" applyFont="1" applyFill="1" applyBorder="1" applyAlignment="1">
      <alignment horizontal="right"/>
    </xf>
    <xf numFmtId="0" fontId="11" fillId="0" borderId="0" xfId="0" applyFont="1" applyBorder="1" applyAlignment="1">
      <alignment horizontal="center"/>
    </xf>
    <xf numFmtId="0" fontId="1" fillId="0" borderId="0" xfId="0" applyFont="1" applyFill="1" applyBorder="1"/>
    <xf numFmtId="8" fontId="1" fillId="0" borderId="0" xfId="0" applyNumberFormat="1" applyFont="1" applyBorder="1"/>
    <xf numFmtId="0" fontId="13" fillId="0" borderId="0" xfId="0" applyFont="1" applyBorder="1"/>
    <xf numFmtId="0" fontId="14" fillId="0" borderId="0" xfId="0" applyFont="1" applyBorder="1" applyAlignment="1">
      <alignment horizontal="right" indent="1"/>
    </xf>
    <xf numFmtId="8" fontId="14" fillId="3" borderId="0" xfId="0" applyNumberFormat="1" applyFont="1" applyFill="1" applyBorder="1"/>
    <xf numFmtId="0" fontId="1" fillId="0" borderId="0" xfId="0" applyFont="1" applyBorder="1" applyAlignment="1">
      <alignment horizontal="left" indent="1"/>
    </xf>
    <xf numFmtId="0" fontId="15" fillId="0" borderId="0" xfId="0" applyFont="1" applyBorder="1"/>
    <xf numFmtId="0" fontId="16" fillId="0" borderId="0" xfId="0" applyFont="1" applyFill="1" applyBorder="1"/>
    <xf numFmtId="0" fontId="2" fillId="0" borderId="0" xfId="0" applyFont="1" applyBorder="1"/>
    <xf numFmtId="0" fontId="1" fillId="0" borderId="0" xfId="0" applyFont="1" applyProtection="1"/>
    <xf numFmtId="0" fontId="10" fillId="0" borderId="0" xfId="2" applyFont="1" applyBorder="1" applyAlignment="1" applyProtection="1"/>
    <xf numFmtId="0" fontId="1" fillId="0" borderId="0" xfId="0" applyFont="1" applyAlignment="1" applyProtection="1">
      <alignment horizontal="right" indent="1"/>
    </xf>
    <xf numFmtId="0" fontId="17" fillId="0" borderId="0" xfId="0" applyFont="1" applyProtection="1"/>
    <xf numFmtId="44" fontId="1" fillId="0" borderId="0" xfId="0" applyNumberFormat="1" applyFont="1" applyProtection="1"/>
    <xf numFmtId="166" fontId="1" fillId="0" borderId="0" xfId="0" applyNumberFormat="1" applyFont="1" applyProtection="1"/>
    <xf numFmtId="0" fontId="2" fillId="0" borderId="0" xfId="0" applyFont="1" applyAlignment="1" applyProtection="1">
      <alignment horizontal="center"/>
    </xf>
    <xf numFmtId="4" fontId="2" fillId="0" borderId="0" xfId="0" applyNumberFormat="1" applyFont="1" applyAlignment="1" applyProtection="1">
      <alignment horizontal="right"/>
    </xf>
    <xf numFmtId="0" fontId="1" fillId="2" borderId="0" xfId="0" applyFont="1" applyFill="1" applyProtection="1"/>
    <xf numFmtId="0" fontId="19" fillId="4" borderId="0" xfId="0" applyFont="1" applyFill="1" applyBorder="1" applyAlignment="1">
      <alignment vertical="center"/>
    </xf>
    <xf numFmtId="0" fontId="20" fillId="4" borderId="0" xfId="0" applyFont="1" applyFill="1" applyBorder="1" applyAlignment="1">
      <alignment vertical="center"/>
    </xf>
    <xf numFmtId="0" fontId="1" fillId="4" borderId="0" xfId="0" applyFont="1" applyFill="1" applyBorder="1" applyAlignment="1">
      <alignment horizontal="right" vertical="center"/>
    </xf>
    <xf numFmtId="0" fontId="1" fillId="0" borderId="0" xfId="0" applyFont="1"/>
    <xf numFmtId="0" fontId="1" fillId="0" borderId="0" xfId="0" applyFont="1" applyBorder="1" applyAlignment="1"/>
    <xf numFmtId="0" fontId="21" fillId="0" borderId="0" xfId="0" applyNumberFormat="1" applyFont="1" applyBorder="1" applyAlignment="1">
      <alignment horizontal="right"/>
    </xf>
    <xf numFmtId="0" fontId="1" fillId="0" borderId="0" xfId="0" applyFont="1" applyAlignment="1"/>
    <xf numFmtId="0" fontId="1" fillId="0" borderId="0" xfId="0" applyFont="1" applyAlignment="1">
      <alignment vertical="top"/>
    </xf>
    <xf numFmtId="0" fontId="22" fillId="0" borderId="1" xfId="0" applyFont="1" applyBorder="1"/>
    <xf numFmtId="0" fontId="12" fillId="0" borderId="1" xfId="0" applyFont="1" applyBorder="1" applyAlignment="1">
      <alignment vertical="top"/>
    </xf>
    <xf numFmtId="0" fontId="1" fillId="0" borderId="2" xfId="0" applyFont="1" applyBorder="1" applyAlignment="1">
      <alignment vertical="top"/>
    </xf>
    <xf numFmtId="0" fontId="23" fillId="0" borderId="0" xfId="0" applyFont="1" applyAlignment="1">
      <alignment horizontal="left" vertical="center" wrapText="1" readingOrder="1"/>
    </xf>
    <xf numFmtId="0" fontId="12" fillId="0" borderId="0" xfId="0" applyFont="1" applyAlignment="1">
      <alignment horizontal="right" vertical="top"/>
    </xf>
    <xf numFmtId="0" fontId="12" fillId="0" borderId="0" xfId="0" applyFont="1" applyAlignment="1">
      <alignment vertical="top"/>
    </xf>
    <xf numFmtId="0" fontId="26" fillId="0" borderId="0" xfId="0" applyFont="1"/>
    <xf numFmtId="0" fontId="12" fillId="0" borderId="0" xfId="0" applyFont="1" applyAlignment="1">
      <alignment vertical="top" wrapText="1"/>
    </xf>
    <xf numFmtId="0" fontId="1" fillId="5" borderId="0" xfId="0" applyFont="1" applyFill="1" applyAlignment="1">
      <alignment horizontal="right" vertical="top"/>
    </xf>
    <xf numFmtId="0" fontId="27" fillId="5" borderId="0" xfId="0" applyFont="1" applyFill="1" applyAlignment="1"/>
    <xf numFmtId="0" fontId="1" fillId="5" borderId="0" xfId="0" applyFont="1" applyFill="1"/>
    <xf numFmtId="0" fontId="28" fillId="4" borderId="0" xfId="0" applyFont="1" applyFill="1" applyAlignment="1">
      <alignment horizontal="center"/>
    </xf>
    <xf numFmtId="0" fontId="29" fillId="0" borderId="0" xfId="2" applyFont="1" applyAlignment="1" applyProtection="1">
      <alignment horizontal="left" indent="1"/>
    </xf>
    <xf numFmtId="0" fontId="30" fillId="0" borderId="0" xfId="0" applyFont="1"/>
    <xf numFmtId="0" fontId="11" fillId="0" borderId="0" xfId="0" applyFont="1"/>
    <xf numFmtId="0" fontId="31" fillId="0" borderId="0" xfId="0" applyFont="1" applyAlignment="1" applyProtection="1">
      <alignment horizontal="left" indent="1"/>
    </xf>
    <xf numFmtId="0" fontId="12" fillId="0" borderId="0" xfId="0" applyFont="1"/>
    <xf numFmtId="43" fontId="1" fillId="0" borderId="0" xfId="0" applyNumberFormat="1" applyFont="1"/>
    <xf numFmtId="0" fontId="19" fillId="4" borderId="0" xfId="0" applyFont="1" applyFill="1" applyBorder="1" applyAlignment="1">
      <alignment horizontal="left" vertical="center"/>
    </xf>
    <xf numFmtId="0" fontId="32" fillId="0" borderId="0" xfId="0" applyFont="1" applyAlignment="1">
      <alignment horizontal="left" vertical="top" wrapText="1"/>
    </xf>
    <xf numFmtId="0" fontId="1" fillId="6" borderId="0" xfId="0" applyFont="1" applyFill="1" applyBorder="1"/>
    <xf numFmtId="0" fontId="12" fillId="0" borderId="3" xfId="0" applyFont="1" applyBorder="1"/>
    <xf numFmtId="0" fontId="0" fillId="6" borderId="0" xfId="0" applyFill="1" applyBorder="1"/>
    <xf numFmtId="0" fontId="42" fillId="0" borderId="0" xfId="2" applyBorder="1" applyAlignment="1" applyProtection="1">
      <alignment horizontal="left" vertical="top"/>
    </xf>
    <xf numFmtId="0" fontId="33" fillId="0" borderId="4" xfId="0" applyFont="1" applyBorder="1" applyAlignment="1">
      <alignment horizontal="left" wrapText="1"/>
    </xf>
    <xf numFmtId="0" fontId="25" fillId="0" borderId="5" xfId="0" applyFont="1" applyBorder="1" applyAlignment="1">
      <alignment horizontal="left" wrapText="1"/>
    </xf>
    <xf numFmtId="0" fontId="22" fillId="6" borderId="0" xfId="0" applyFont="1" applyFill="1" applyBorder="1"/>
    <xf numFmtId="0" fontId="33" fillId="0" borderId="5" xfId="0" applyFont="1" applyBorder="1" applyAlignment="1">
      <alignment horizontal="left" wrapText="1"/>
    </xf>
    <xf numFmtId="0" fontId="1" fillId="6" borderId="0" xfId="0" applyFont="1" applyFill="1" applyBorder="1" applyAlignment="1">
      <alignment vertical="top"/>
    </xf>
    <xf numFmtId="0" fontId="12" fillId="6" borderId="0" xfId="0" applyFont="1" applyFill="1" applyBorder="1" applyAlignment="1">
      <alignment horizontal="right" vertical="top"/>
    </xf>
    <xf numFmtId="0" fontId="33" fillId="0" borderId="5" xfId="0" applyFont="1" applyBorder="1" applyAlignment="1">
      <alignment horizontal="left"/>
    </xf>
    <xf numFmtId="0" fontId="32" fillId="6" borderId="0" xfId="0" applyFont="1" applyFill="1" applyBorder="1" applyAlignment="1">
      <alignment horizontal="left" vertical="top" wrapText="1"/>
    </xf>
    <xf numFmtId="0" fontId="12" fillId="6" borderId="0" xfId="0" applyFont="1" applyFill="1" applyBorder="1" applyAlignment="1">
      <alignment vertical="top"/>
    </xf>
    <xf numFmtId="0" fontId="12" fillId="6" borderId="0" xfId="0" applyFont="1" applyFill="1" applyBorder="1" applyAlignment="1">
      <alignment vertical="top" wrapText="1"/>
    </xf>
    <xf numFmtId="0" fontId="0" fillId="6" borderId="0" xfId="0" applyFill="1" applyBorder="1" applyAlignment="1">
      <alignment horizontal="right" vertical="top"/>
    </xf>
    <xf numFmtId="0" fontId="27" fillId="6" borderId="0" xfId="0" applyFont="1" applyFill="1" applyBorder="1" applyAlignment="1"/>
    <xf numFmtId="0" fontId="36" fillId="6" borderId="0" xfId="0" applyFont="1" applyFill="1" applyBorder="1" applyAlignment="1">
      <alignment horizontal="center"/>
    </xf>
    <xf numFmtId="0" fontId="29" fillId="6" borderId="0" xfId="2" applyFont="1" applyFill="1" applyBorder="1" applyAlignment="1" applyProtection="1">
      <alignment horizontal="left" indent="1"/>
    </xf>
    <xf numFmtId="0" fontId="31" fillId="6" borderId="0" xfId="0" applyFont="1" applyFill="1" applyBorder="1" applyAlignment="1" applyProtection="1">
      <alignment horizontal="left" indent="1"/>
    </xf>
    <xf numFmtId="0" fontId="12" fillId="6" borderId="0" xfId="0" applyFont="1" applyFill="1" applyBorder="1"/>
    <xf numFmtId="0" fontId="37" fillId="0" borderId="1" xfId="0" applyFont="1" applyBorder="1" applyProtection="1"/>
    <xf numFmtId="165" fontId="12" fillId="0" borderId="6" xfId="1" applyNumberFormat="1" applyFont="1" applyFill="1" applyBorder="1"/>
    <xf numFmtId="165" fontId="12" fillId="0" borderId="7" xfId="1" applyNumberFormat="1" applyFont="1" applyFill="1" applyBorder="1"/>
    <xf numFmtId="0" fontId="12" fillId="0" borderId="7" xfId="0" applyFont="1" applyFill="1" applyBorder="1"/>
    <xf numFmtId="10" fontId="12" fillId="0" borderId="7" xfId="3" applyNumberFormat="1" applyFont="1" applyFill="1" applyBorder="1"/>
    <xf numFmtId="164" fontId="12" fillId="0" borderId="8" xfId="3" applyNumberFormat="1" applyFont="1" applyFill="1" applyBorder="1"/>
    <xf numFmtId="0" fontId="12" fillId="7" borderId="0" xfId="0" applyFont="1" applyFill="1" applyBorder="1" applyAlignment="1">
      <alignment horizontal="left" indent="1"/>
    </xf>
    <xf numFmtId="44" fontId="12" fillId="7" borderId="0" xfId="0" applyNumberFormat="1" applyFont="1" applyFill="1" applyBorder="1"/>
    <xf numFmtId="8" fontId="12" fillId="7" borderId="0" xfId="0" applyNumberFormat="1" applyFont="1" applyFill="1" applyBorder="1"/>
    <xf numFmtId="0" fontId="1" fillId="8" borderId="0" xfId="0" applyFont="1" applyFill="1" applyBorder="1"/>
    <xf numFmtId="0" fontId="38" fillId="8" borderId="0" xfId="0" applyFont="1" applyFill="1" applyBorder="1" applyAlignment="1">
      <alignment horizontal="left" indent="1"/>
    </xf>
    <xf numFmtId="0" fontId="11" fillId="8" borderId="9" xfId="0" applyFont="1" applyFill="1" applyBorder="1" applyAlignment="1" applyProtection="1">
      <alignment horizontal="center" wrapText="1"/>
    </xf>
    <xf numFmtId="0" fontId="11" fillId="8" borderId="9" xfId="0" applyFont="1" applyFill="1" applyBorder="1" applyAlignment="1" applyProtection="1">
      <alignment horizontal="right" wrapText="1"/>
    </xf>
    <xf numFmtId="0" fontId="11" fillId="8" borderId="9" xfId="0" applyFont="1" applyFill="1" applyBorder="1" applyAlignment="1" applyProtection="1">
      <alignment horizontal="right"/>
    </xf>
    <xf numFmtId="0" fontId="2" fillId="7" borderId="0" xfId="0" applyFont="1" applyFill="1" applyAlignment="1" applyProtection="1">
      <alignment horizontal="center"/>
    </xf>
    <xf numFmtId="44" fontId="2" fillId="7" borderId="0" xfId="1" quotePrefix="1" applyFont="1" applyFill="1" applyAlignment="1" applyProtection="1">
      <alignment horizontal="center"/>
    </xf>
    <xf numFmtId="44" fontId="1" fillId="7" borderId="0" xfId="1" quotePrefix="1" applyFont="1" applyFill="1" applyAlignment="1" applyProtection="1">
      <alignment horizontal="center"/>
    </xf>
    <xf numFmtId="0" fontId="34" fillId="0" borderId="5" xfId="2" applyFont="1" applyBorder="1" applyAlignment="1" applyProtection="1">
      <alignment horizontal="left" wrapText="1"/>
    </xf>
    <xf numFmtId="0" fontId="18" fillId="9" borderId="0" xfId="0" applyFont="1" applyFill="1" applyBorder="1" applyAlignment="1">
      <alignment vertical="center"/>
    </xf>
    <xf numFmtId="0" fontId="8" fillId="9" borderId="0" xfId="0" applyFont="1" applyFill="1" applyBorder="1" applyAlignment="1">
      <alignment vertical="center"/>
    </xf>
    <xf numFmtId="0" fontId="9" fillId="9" borderId="0" xfId="0" applyFont="1" applyFill="1" applyBorder="1"/>
    <xf numFmtId="10" fontId="1" fillId="0" borderId="0" xfId="3" applyNumberFormat="1" applyFont="1" applyFill="1" applyBorder="1" applyAlignment="1" applyProtection="1">
      <alignment horizontal="right"/>
    </xf>
    <xf numFmtId="0" fontId="1" fillId="0" borderId="0" xfId="0" applyFont="1" applyFill="1" applyBorder="1" applyAlignment="1" applyProtection="1">
      <alignment horizontal="right"/>
    </xf>
    <xf numFmtId="14" fontId="1" fillId="0" borderId="0" xfId="0" applyNumberFormat="1" applyFont="1" applyFill="1" applyBorder="1" applyAlignment="1" applyProtection="1">
      <alignment horizontal="right"/>
    </xf>
    <xf numFmtId="43" fontId="41" fillId="7" borderId="0" xfId="4" applyFont="1" applyFill="1" applyBorder="1" applyProtection="1"/>
    <xf numFmtId="43" fontId="1" fillId="0" borderId="0" xfId="4" applyFont="1" applyFill="1" applyBorder="1" applyAlignment="1" applyProtection="1">
      <alignment horizontal="right"/>
    </xf>
    <xf numFmtId="4" fontId="2" fillId="7" borderId="0" xfId="0" applyNumberFormat="1" applyFont="1" applyFill="1" applyAlignment="1" applyProtection="1">
      <alignment horizontal="right"/>
    </xf>
    <xf numFmtId="0" fontId="18" fillId="9" borderId="0" xfId="0" applyFont="1" applyFill="1" applyAlignment="1" applyProtection="1">
      <alignment vertical="center"/>
    </xf>
    <xf numFmtId="0" fontId="17" fillId="9" borderId="0" xfId="0" applyFont="1" applyFill="1" applyProtection="1"/>
    <xf numFmtId="0" fontId="7" fillId="9" borderId="0" xfId="0" applyFont="1" applyFill="1" applyBorder="1" applyAlignment="1">
      <alignment horizontal="left" indent="1"/>
    </xf>
    <xf numFmtId="0" fontId="35" fillId="0" borderId="5" xfId="0" applyFont="1" applyBorder="1" applyAlignment="1">
      <alignment horizontal="left" wrapText="1"/>
    </xf>
  </cellXfs>
  <cellStyles count="5">
    <cellStyle name="Comma" xfId="4" builtinId="3"/>
    <cellStyle name="Currency" xfId="1" builtinId="4"/>
    <cellStyle name="Hyperlink" xfId="2" builtinId="8" customBuiltin="1"/>
    <cellStyle name="Normal" xfId="0" builtinId="0"/>
    <cellStyle name="Percent" xfId="3" builtinId="5"/>
  </cellStyles>
  <dxfs count="1">
    <dxf>
      <font>
        <b/>
        <i val="0"/>
        <color theme="4" tint="-0.24994659260841701"/>
      </font>
      <fill>
        <patternFill>
          <bgColor indexed="4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84002712681787"/>
          <c:y val="6.1224642320637158E-2"/>
          <c:w val="0.79012583829402461"/>
          <c:h val="0.78571624311484356"/>
        </c:manualLayout>
      </c:layout>
      <c:scatterChart>
        <c:scatterStyle val="smoothMarker"/>
        <c:varyColors val="0"/>
        <c:ser>
          <c:idx val="2"/>
          <c:order val="0"/>
          <c:tx>
            <c:v>Loan Balance</c:v>
          </c:tx>
          <c:spPr>
            <a:ln w="25400">
              <a:solidFill>
                <a:srgbClr val="006500"/>
              </a:solidFill>
              <a:prstDash val="solid"/>
            </a:ln>
          </c:spPr>
          <c:marker>
            <c:symbol val="none"/>
          </c:marker>
          <c:xVal>
            <c:numRef>
              <c:f>[0]!payments</c:f>
              <c:numCache>
                <c:formatCode>General</c:formatCode>
                <c:ptCount val="3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numCache>
            </c:numRef>
          </c:xVal>
          <c:yVal>
            <c:numRef>
              <c:f>[0]!balance</c:f>
              <c:numCache>
                <c:formatCode>#,##0.00</c:formatCode>
                <c:ptCount val="360"/>
                <c:pt idx="0">
                  <c:v>194823.71735418873</c:v>
                </c:pt>
                <c:pt idx="1">
                  <c:v>194646.47984404597</c:v>
                </c:pt>
                <c:pt idx="2">
                  <c:v>194468.28229738993</c:v>
                </c:pt>
                <c:pt idx="3">
                  <c:v>194289.11951402284</c:v>
                </c:pt>
                <c:pt idx="4">
                  <c:v>194108.98626557918</c:v>
                </c:pt>
                <c:pt idx="5">
                  <c:v>193927.87729537312</c:v>
                </c:pt>
                <c:pt idx="6">
                  <c:v>193745.78731824513</c:v>
                </c:pt>
                <c:pt idx="7">
                  <c:v>193562.71102040767</c:v>
                </c:pt>
                <c:pt idx="8">
                  <c:v>193378.64305929028</c:v>
                </c:pt>
                <c:pt idx="9">
                  <c:v>193193.57806338349</c:v>
                </c:pt>
                <c:pt idx="10">
                  <c:v>193007.51063208221</c:v>
                </c:pt>
                <c:pt idx="11">
                  <c:v>192820.43533552805</c:v>
                </c:pt>
                <c:pt idx="12">
                  <c:v>192632.34671445089</c:v>
                </c:pt>
                <c:pt idx="13">
                  <c:v>192443.23928000955</c:v>
                </c:pt>
                <c:pt idx="14">
                  <c:v>192253.10751363166</c:v>
                </c:pt>
                <c:pt idx="15">
                  <c:v>192061.94586685256</c:v>
                </c:pt>
                <c:pt idx="16">
                  <c:v>191869.7487611534</c:v>
                </c:pt>
                <c:pt idx="17">
                  <c:v>191676.51058779837</c:v>
                </c:pt>
                <c:pt idx="18">
                  <c:v>191482.22570767099</c:v>
                </c:pt>
                <c:pt idx="19">
                  <c:v>191286.88845110961</c:v>
                </c:pt>
                <c:pt idx="20">
                  <c:v>191090.49311774183</c:v>
                </c:pt>
                <c:pt idx="21">
                  <c:v>190893.03397631831</c:v>
                </c:pt>
                <c:pt idx="22">
                  <c:v>190694.50526454541</c:v>
                </c:pt>
                <c:pt idx="23">
                  <c:v>190494.90118891708</c:v>
                </c:pt>
                <c:pt idx="24">
                  <c:v>190294.21592454577</c:v>
                </c:pt>
                <c:pt idx="25">
                  <c:v>190092.44361499246</c:v>
                </c:pt>
                <c:pt idx="26">
                  <c:v>189889.57837209571</c:v>
                </c:pt>
                <c:pt idx="27">
                  <c:v>189685.61427579995</c:v>
                </c:pt>
                <c:pt idx="28">
                  <c:v>189480.54537398258</c:v>
                </c:pt>
                <c:pt idx="29">
                  <c:v>189274.36568228036</c:v>
                </c:pt>
                <c:pt idx="30">
                  <c:v>189067.06918391478</c:v>
                </c:pt>
                <c:pt idx="31">
                  <c:v>188858.64982951636</c:v>
                </c:pt>
                <c:pt idx="32">
                  <c:v>188649.10153694829</c:v>
                </c:pt>
                <c:pt idx="33">
                  <c:v>188438.41819112882</c:v>
                </c:pt>
                <c:pt idx="34">
                  <c:v>188226.59364385283</c:v>
                </c:pt>
                <c:pt idx="35">
                  <c:v>188013.62171361243</c:v>
                </c:pt>
                <c:pt idx="36">
                  <c:v>187799.49618541656</c:v>
                </c:pt>
                <c:pt idx="37">
                  <c:v>187584.21081060963</c:v>
                </c:pt>
                <c:pt idx="38">
                  <c:v>187367.75930668914</c:v>
                </c:pt>
                <c:pt idx="39">
                  <c:v>187150.13535712243</c:v>
                </c:pt>
                <c:pt idx="40">
                  <c:v>186931.33261116224</c:v>
                </c:pt>
                <c:pt idx="41">
                  <c:v>186711.34468366142</c:v>
                </c:pt>
                <c:pt idx="42">
                  <c:v>186490.16515488664</c:v>
                </c:pt>
                <c:pt idx="43">
                  <c:v>186267.78757033098</c:v>
                </c:pt>
                <c:pt idx="44">
                  <c:v>186044.20544052566</c:v>
                </c:pt>
                <c:pt idx="45">
                  <c:v>185819.41224085056</c:v>
                </c:pt>
                <c:pt idx="46">
                  <c:v>185593.40141134389</c:v>
                </c:pt>
                <c:pt idx="47">
                  <c:v>185366.16635651072</c:v>
                </c:pt>
                <c:pt idx="48">
                  <c:v>185137.70044513053</c:v>
                </c:pt>
                <c:pt idx="49">
                  <c:v>184907.9970100637</c:v>
                </c:pt>
                <c:pt idx="50">
                  <c:v>184677.04934805693</c:v>
                </c:pt>
                <c:pt idx="51">
                  <c:v>184444.85071954763</c:v>
                </c:pt>
                <c:pt idx="52">
                  <c:v>184211.39434846723</c:v>
                </c:pt>
                <c:pt idx="53">
                  <c:v>183976.67342204347</c:v>
                </c:pt>
                <c:pt idx="54">
                  <c:v>183740.6810906016</c:v>
                </c:pt>
                <c:pt idx="55">
                  <c:v>183503.41046736442</c:v>
                </c:pt>
                <c:pt idx="56">
                  <c:v>183264.85462825137</c:v>
                </c:pt>
                <c:pt idx="57">
                  <c:v>183025.00661167645</c:v>
                </c:pt>
                <c:pt idx="58">
                  <c:v>182783.85941834509</c:v>
                </c:pt>
                <c:pt idx="59">
                  <c:v>182541.40601104984</c:v>
                </c:pt>
                <c:pt idx="60">
                  <c:v>182297.63931446508</c:v>
                </c:pt>
                <c:pt idx="61">
                  <c:v>182052.55221494049</c:v>
                </c:pt>
                <c:pt idx="62">
                  <c:v>181806.13756029346</c:v>
                </c:pt>
                <c:pt idx="63">
                  <c:v>181558.38815960044</c:v>
                </c:pt>
                <c:pt idx="64">
                  <c:v>181309.29678298699</c:v>
                </c:pt>
                <c:pt idx="65">
                  <c:v>181058.85616141689</c:v>
                </c:pt>
                <c:pt idx="66">
                  <c:v>180807.05898647994</c:v>
                </c:pt>
                <c:pt idx="67">
                  <c:v>180553.89791017876</c:v>
                </c:pt>
                <c:pt idx="68">
                  <c:v>180299.36554471427</c:v>
                </c:pt>
                <c:pt idx="69">
                  <c:v>180043.45446227019</c:v>
                </c:pt>
                <c:pt idx="70">
                  <c:v>179786.15719479622</c:v>
                </c:pt>
                <c:pt idx="71">
                  <c:v>179527.4662337901</c:v>
                </c:pt>
                <c:pt idx="72">
                  <c:v>179267.3740300785</c:v>
                </c:pt>
                <c:pt idx="73">
                  <c:v>179005.8729935968</c:v>
                </c:pt>
                <c:pt idx="74">
                  <c:v>178742.95549316751</c:v>
                </c:pt>
                <c:pt idx="75">
                  <c:v>178478.61385627754</c:v>
                </c:pt>
                <c:pt idx="76">
                  <c:v>178212.84036885443</c:v>
                </c:pt>
                <c:pt idx="77">
                  <c:v>177945.62727504113</c:v>
                </c:pt>
                <c:pt idx="78">
                  <c:v>177676.96677696967</c:v>
                </c:pt>
                <c:pt idx="79">
                  <c:v>177406.85103453364</c:v>
                </c:pt>
                <c:pt idx="80">
                  <c:v>177135.2721651594</c:v>
                </c:pt>
                <c:pt idx="81">
                  <c:v>176862.22224357608</c:v>
                </c:pt>
                <c:pt idx="82">
                  <c:v>176587.69330158416</c:v>
                </c:pt>
                <c:pt idx="83">
                  <c:v>176311.67732782313</c:v>
                </c:pt>
                <c:pt idx="84">
                  <c:v>176034.16626753757</c:v>
                </c:pt>
                <c:pt idx="85">
                  <c:v>175755.15202234211</c:v>
                </c:pt>
                <c:pt idx="86">
                  <c:v>175474.6264499852</c:v>
                </c:pt>
                <c:pt idx="87">
                  <c:v>175192.58136411133</c:v>
                </c:pt>
                <c:pt idx="88">
                  <c:v>174909.00853402232</c:v>
                </c:pt>
                <c:pt idx="89">
                  <c:v>174623.899684437</c:v>
                </c:pt>
                <c:pt idx="90">
                  <c:v>174337.24649524974</c:v>
                </c:pt>
                <c:pt idx="91">
                  <c:v>174049.04060128774</c:v>
                </c:pt>
                <c:pt idx="92">
                  <c:v>173759.27359206678</c:v>
                </c:pt>
                <c:pt idx="93">
                  <c:v>173467.93701154587</c:v>
                </c:pt>
                <c:pt idx="94">
                  <c:v>173175.02235788046</c:v>
                </c:pt>
                <c:pt idx="95">
                  <c:v>172880.52108317436</c:v>
                </c:pt>
                <c:pt idx="96">
                  <c:v>172584.42459323027</c:v>
                </c:pt>
                <c:pt idx="97">
                  <c:v>172286.72424729899</c:v>
                </c:pt>
                <c:pt idx="98">
                  <c:v>171987.41135782725</c:v>
                </c:pt>
                <c:pt idx="99">
                  <c:v>171686.4771902042</c:v>
                </c:pt>
                <c:pt idx="100">
                  <c:v>171383.91296250653</c:v>
                </c:pt>
                <c:pt idx="101">
                  <c:v>171079.70984524215</c:v>
                </c:pt>
                <c:pt idx="102">
                  <c:v>170773.8589610926</c:v>
                </c:pt>
                <c:pt idx="103">
                  <c:v>170466.35138465391</c:v>
                </c:pt>
                <c:pt idx="104">
                  <c:v>170157.17814217618</c:v>
                </c:pt>
                <c:pt idx="105">
                  <c:v>169846.33021130168</c:v>
                </c:pt>
                <c:pt idx="106">
                  <c:v>169533.79852080162</c:v>
                </c:pt>
                <c:pt idx="107">
                  <c:v>169219.57395031134</c:v>
                </c:pt>
                <c:pt idx="108">
                  <c:v>168903.64733006424</c:v>
                </c:pt>
                <c:pt idx="109">
                  <c:v>168586.00944062416</c:v>
                </c:pt>
                <c:pt idx="110">
                  <c:v>168266.65101261626</c:v>
                </c:pt>
                <c:pt idx="111">
                  <c:v>167945.56272645664</c:v>
                </c:pt>
                <c:pt idx="112">
                  <c:v>167622.73521208033</c:v>
                </c:pt>
                <c:pt idx="113">
                  <c:v>167298.15904866782</c:v>
                </c:pt>
                <c:pt idx="114">
                  <c:v>166971.82476437016</c:v>
                </c:pt>
                <c:pt idx="115">
                  <c:v>166643.72283603257</c:v>
                </c:pt>
                <c:pt idx="116">
                  <c:v>166313.84368891647</c:v>
                </c:pt>
                <c:pt idx="117">
                  <c:v>165982.17769642017</c:v>
                </c:pt>
                <c:pt idx="118">
                  <c:v>165648.71517979784</c:v>
                </c:pt>
                <c:pt idx="119">
                  <c:v>165313.44640787714</c:v>
                </c:pt>
                <c:pt idx="120">
                  <c:v>164976.36159677518</c:v>
                </c:pt>
                <c:pt idx="121">
                  <c:v>164637.45090961311</c:v>
                </c:pt>
                <c:pt idx="122">
                  <c:v>164296.70445622891</c:v>
                </c:pt>
                <c:pt idx="123">
                  <c:v>163954.11229288887</c:v>
                </c:pt>
                <c:pt idx="124">
                  <c:v>163609.66442199741</c:v>
                </c:pt>
                <c:pt idx="125">
                  <c:v>163263.35079180528</c:v>
                </c:pt>
                <c:pt idx="126">
                  <c:v>162915.16129611628</c:v>
                </c:pt>
                <c:pt idx="127">
                  <c:v>162565.08577399229</c:v>
                </c:pt>
                <c:pt idx="128">
                  <c:v>162213.1140094568</c:v>
                </c:pt>
                <c:pt idx="129">
                  <c:v>161859.23573119674</c:v>
                </c:pt>
                <c:pt idx="130">
                  <c:v>161503.44061226278</c:v>
                </c:pt>
                <c:pt idx="131">
                  <c:v>161145.71826976794</c:v>
                </c:pt>
                <c:pt idx="132">
                  <c:v>160786.05826458457</c:v>
                </c:pt>
                <c:pt idx="133">
                  <c:v>160424.45010103978</c:v>
                </c:pt>
                <c:pt idx="134">
                  <c:v>160060.88322660912</c:v>
                </c:pt>
                <c:pt idx="135">
                  <c:v>159695.34703160863</c:v>
                </c:pt>
                <c:pt idx="136">
                  <c:v>159327.83084888523</c:v>
                </c:pt>
                <c:pt idx="137">
                  <c:v>158958.32395350543</c:v>
                </c:pt>
                <c:pt idx="138">
                  <c:v>158586.81556244229</c:v>
                </c:pt>
                <c:pt idx="139">
                  <c:v>158213.29483426092</c:v>
                </c:pt>
                <c:pt idx="140">
                  <c:v>157837.75086880187</c:v>
                </c:pt>
                <c:pt idx="141">
                  <c:v>157460.17270686326</c:v>
                </c:pt>
                <c:pt idx="142">
                  <c:v>157080.54932988083</c:v>
                </c:pt>
                <c:pt idx="143">
                  <c:v>156698.8696596064</c:v>
                </c:pt>
                <c:pt idx="144">
                  <c:v>156315.12255778466</c:v>
                </c:pt>
                <c:pt idx="145">
                  <c:v>155929.29682582806</c:v>
                </c:pt>
                <c:pt idx="146">
                  <c:v>155541.38120449003</c:v>
                </c:pt>
                <c:pt idx="147">
                  <c:v>155151.3643735364</c:v>
                </c:pt>
                <c:pt idx="148">
                  <c:v>154759.2349514151</c:v>
                </c:pt>
                <c:pt idx="149">
                  <c:v>154364.981494924</c:v>
                </c:pt>
                <c:pt idx="150">
                  <c:v>153968.59249887688</c:v>
                </c:pt>
                <c:pt idx="151">
                  <c:v>153570.05639576784</c:v>
                </c:pt>
                <c:pt idx="152">
                  <c:v>153169.36155543363</c:v>
                </c:pt>
                <c:pt idx="153">
                  <c:v>152766.49628471429</c:v>
                </c:pt>
                <c:pt idx="154">
                  <c:v>152361.44882711189</c:v>
                </c:pt>
                <c:pt idx="155">
                  <c:v>151954.20736244746</c:v>
                </c:pt>
                <c:pt idx="156">
                  <c:v>151544.7600065161</c:v>
                </c:pt>
                <c:pt idx="157">
                  <c:v>151133.09481074012</c:v>
                </c:pt>
                <c:pt idx="158">
                  <c:v>150719.19976182035</c:v>
                </c:pt>
                <c:pt idx="159">
                  <c:v>150303.06278138558</c:v>
                </c:pt>
                <c:pt idx="160">
                  <c:v>149884.67172564013</c:v>
                </c:pt>
                <c:pt idx="161">
                  <c:v>149464.01438500942</c:v>
                </c:pt>
                <c:pt idx="162">
                  <c:v>149041.07848378361</c:v>
                </c:pt>
                <c:pt idx="163">
                  <c:v>148615.85167975948</c:v>
                </c:pt>
                <c:pt idx="164">
                  <c:v>148188.32156388022</c:v>
                </c:pt>
                <c:pt idx="165">
                  <c:v>147758.47565987331</c:v>
                </c:pt>
                <c:pt idx="166">
                  <c:v>147326.30142388635</c:v>
                </c:pt>
                <c:pt idx="167">
                  <c:v>146891.78624412112</c:v>
                </c:pt>
                <c:pt idx="168">
                  <c:v>146454.91744046551</c:v>
                </c:pt>
                <c:pt idx="169">
                  <c:v>146015.6822641234</c:v>
                </c:pt>
                <c:pt idx="170">
                  <c:v>145574.06789724278</c:v>
                </c:pt>
                <c:pt idx="171">
                  <c:v>145130.06145254156</c:v>
                </c:pt>
                <c:pt idx="172">
                  <c:v>144683.64997293154</c:v>
                </c:pt>
                <c:pt idx="173">
                  <c:v>144234.82043114031</c:v>
                </c:pt>
                <c:pt idx="174">
                  <c:v>143783.55972933103</c:v>
                </c:pt>
                <c:pt idx="175">
                  <c:v>143329.8546987203</c:v>
                </c:pt>
                <c:pt idx="176">
                  <c:v>142873.69209919375</c:v>
                </c:pt>
                <c:pt idx="177">
                  <c:v>142415.05861891978</c:v>
                </c:pt>
                <c:pt idx="178">
                  <c:v>141953.94087396099</c:v>
                </c:pt>
                <c:pt idx="179">
                  <c:v>141490.32540788368</c:v>
                </c:pt>
                <c:pt idx="180">
                  <c:v>141024.19869136511</c:v>
                </c:pt>
                <c:pt idx="181">
                  <c:v>140555.54712179871</c:v>
                </c:pt>
                <c:pt idx="182">
                  <c:v>140084.35702289717</c:v>
                </c:pt>
                <c:pt idx="183">
                  <c:v>139610.61464429324</c:v>
                </c:pt>
                <c:pt idx="184">
                  <c:v>139134.30616113855</c:v>
                </c:pt>
                <c:pt idx="185">
                  <c:v>138655.41767370011</c:v>
                </c:pt>
                <c:pt idx="186">
                  <c:v>138173.93520695472</c:v>
                </c:pt>
                <c:pt idx="187">
                  <c:v>137689.84471018112</c:v>
                </c:pt>
                <c:pt idx="188">
                  <c:v>137203.13205654998</c:v>
                </c:pt>
                <c:pt idx="189">
                  <c:v>136713.78304271167</c:v>
                </c:pt>
                <c:pt idx="190">
                  <c:v>136221.78338838174</c:v>
                </c:pt>
                <c:pt idx="191">
                  <c:v>135727.11873592419</c:v>
                </c:pt>
                <c:pt idx="192">
                  <c:v>135229.77464993249</c:v>
                </c:pt>
                <c:pt idx="193">
                  <c:v>134729.73661680834</c:v>
                </c:pt>
                <c:pt idx="194">
                  <c:v>134226.9900443381</c:v>
                </c:pt>
                <c:pt idx="195">
                  <c:v>133721.520261267</c:v>
                </c:pt>
                <c:pt idx="196">
                  <c:v>133213.31251687091</c:v>
                </c:pt>
                <c:pt idx="197">
                  <c:v>132702.351980526</c:v>
                </c:pt>
                <c:pt idx="198">
                  <c:v>132188.62374127589</c:v>
                </c:pt>
                <c:pt idx="199">
                  <c:v>131672.11280739654</c:v>
                </c:pt>
                <c:pt idx="200">
                  <c:v>131152.80410595867</c:v>
                </c:pt>
                <c:pt idx="201">
                  <c:v>130630.682482388</c:v>
                </c:pt>
                <c:pt idx="202">
                  <c:v>130105.73270002299</c:v>
                </c:pt>
                <c:pt idx="203">
                  <c:v>129577.93943967017</c:v>
                </c:pt>
                <c:pt idx="204">
                  <c:v>129047.28729915711</c:v>
                </c:pt>
                <c:pt idx="205">
                  <c:v>128513.76079288292</c:v>
                </c:pt>
                <c:pt idx="206">
                  <c:v>127977.34435136642</c:v>
                </c:pt>
                <c:pt idx="207">
                  <c:v>127438.02232079172</c:v>
                </c:pt>
                <c:pt idx="208">
                  <c:v>126895.7789625514</c:v>
                </c:pt>
                <c:pt idx="209">
                  <c:v>126350.59845278728</c:v>
                </c:pt>
                <c:pt idx="210">
                  <c:v>125802.46488192859</c:v>
                </c:pt>
                <c:pt idx="211">
                  <c:v>125251.36225422776</c:v>
                </c:pt>
                <c:pt idx="212">
                  <c:v>124697.27448729354</c:v>
                </c:pt>
                <c:pt idx="213">
                  <c:v>124140.18541162177</c:v>
                </c:pt>
                <c:pt idx="214">
                  <c:v>123580.07877012345</c:v>
                </c:pt>
                <c:pt idx="215">
                  <c:v>123016.93821765034</c:v>
                </c:pt>
                <c:pt idx="216">
                  <c:v>122450.747320518</c:v>
                </c:pt>
                <c:pt idx="217">
                  <c:v>121881.48955602619</c:v>
                </c:pt>
                <c:pt idx="218">
                  <c:v>121309.14831197672</c:v>
                </c:pt>
                <c:pt idx="219">
                  <c:v>120733.70688618865</c:v>
                </c:pt>
                <c:pt idx="220">
                  <c:v>120155.14848601089</c:v>
                </c:pt>
                <c:pt idx="221">
                  <c:v>119573.45622783217</c:v>
                </c:pt>
                <c:pt idx="222">
                  <c:v>118988.61313658832</c:v>
                </c:pt>
                <c:pt idx="223">
                  <c:v>118400.60214526689</c:v>
                </c:pt>
                <c:pt idx="224">
                  <c:v>117809.40609440915</c:v>
                </c:pt>
                <c:pt idx="225">
                  <c:v>117215.00773160925</c:v>
                </c:pt>
                <c:pt idx="226">
                  <c:v>116617.38971101085</c:v>
                </c:pt>
                <c:pt idx="227">
                  <c:v>116016.53459280088</c:v>
                </c:pt>
                <c:pt idx="228">
                  <c:v>115412.4248427006</c:v>
                </c:pt>
                <c:pt idx="229">
                  <c:v>114805.04283145395</c:v>
                </c:pt>
                <c:pt idx="230">
                  <c:v>114194.37083431304</c:v>
                </c:pt>
                <c:pt idx="231">
                  <c:v>113580.39103052096</c:v>
                </c:pt>
                <c:pt idx="232">
                  <c:v>112963.08550279167</c:v>
                </c:pt>
                <c:pt idx="233">
                  <c:v>112342.43623678718</c:v>
                </c:pt>
                <c:pt idx="234">
                  <c:v>111718.42512059183</c:v>
                </c:pt>
                <c:pt idx="235">
                  <c:v>111091.03394418376</c:v>
                </c:pt>
                <c:pt idx="236">
                  <c:v>110460.24439890348</c:v>
                </c:pt>
                <c:pt idx="237">
                  <c:v>109826.03807691959</c:v>
                </c:pt>
                <c:pt idx="238">
                  <c:v>109188.39647069163</c:v>
                </c:pt>
                <c:pt idx="239">
                  <c:v>108547.30097242993</c:v>
                </c:pt>
                <c:pt idx="240">
                  <c:v>107902.73287355265</c:v>
                </c:pt>
                <c:pt idx="241">
                  <c:v>107254.67336413979</c:v>
                </c:pt>
                <c:pt idx="242">
                  <c:v>106603.10353238427</c:v>
                </c:pt>
                <c:pt idx="243">
                  <c:v>105948.00436404007</c:v>
                </c:pt>
                <c:pt idx="244">
                  <c:v>105289.35674186733</c:v>
                </c:pt>
                <c:pt idx="245">
                  <c:v>104627.14144507451</c:v>
                </c:pt>
                <c:pt idx="246">
                  <c:v>103961.33914875738</c:v>
                </c:pt>
                <c:pt idx="247">
                  <c:v>103291.9304233352</c:v>
                </c:pt>
                <c:pt idx="248">
                  <c:v>102618.89573398365</c:v>
                </c:pt>
                <c:pt idx="249">
                  <c:v>101942.21544006479</c:v>
                </c:pt>
                <c:pt idx="250">
                  <c:v>101261.86979455386</c:v>
                </c:pt>
                <c:pt idx="251">
                  <c:v>100577.83894346308</c:v>
                </c:pt>
                <c:pt idx="252">
                  <c:v>99890.102925262225</c:v>
                </c:pt>
                <c:pt idx="253">
                  <c:v>99198.641670296114</c:v>
                </c:pt>
                <c:pt idx="254">
                  <c:v>98503.435000198937</c:v>
                </c:pt>
                <c:pt idx="255">
                  <c:v>97804.462627305402</c:v>
                </c:pt>
                <c:pt idx="256">
                  <c:v>97101.704154058694</c:v>
                </c:pt>
                <c:pt idx="257">
                  <c:v>96395.13907241523</c:v>
                </c:pt>
                <c:pt idx="258">
                  <c:v>95684.746763246207</c:v>
                </c:pt>
                <c:pt idx="259">
                  <c:v>94970.506495735841</c:v>
                </c:pt>
                <c:pt idx="260">
                  <c:v>94252.397426776457</c:v>
                </c:pt>
                <c:pt idx="261">
                  <c:v>93530.398600360219</c:v>
                </c:pt>
                <c:pt idx="262">
                  <c:v>92804.488946967555</c:v>
                </c:pt>
                <c:pt idx="263">
                  <c:v>92074.647282952355</c:v>
                </c:pt>
                <c:pt idx="264">
                  <c:v>91340.852309923735</c:v>
                </c:pt>
                <c:pt idx="265">
                  <c:v>90603.082614124549</c:v>
                </c:pt>
                <c:pt idx="266">
                  <c:v>89861.316665806444</c:v>
                </c:pt>
                <c:pt idx="267">
                  <c:v>89115.532818601612</c:v>
                </c:pt>
                <c:pt idx="268">
                  <c:v>88365.709308891091</c:v>
                </c:pt>
                <c:pt idx="269">
                  <c:v>87611.824255169646</c:v>
                </c:pt>
                <c:pt idx="270">
                  <c:v>86853.855657407199</c:v>
                </c:pt>
                <c:pt idx="271">
                  <c:v>86091.781396406877</c:v>
                </c:pt>
                <c:pt idx="272">
                  <c:v>85325.579233159471</c:v>
                </c:pt>
                <c:pt idx="273">
                  <c:v>84555.226808194479</c:v>
                </c:pt>
                <c:pt idx="274">
                  <c:v>83780.701640927582</c:v>
                </c:pt>
                <c:pt idx="275">
                  <c:v>83001.981129004664</c:v>
                </c:pt>
                <c:pt idx="276">
                  <c:v>82219.042547642166</c:v>
                </c:pt>
                <c:pt idx="277">
                  <c:v>81431.863048963947</c:v>
                </c:pt>
                <c:pt idx="278">
                  <c:v>80640.419661334556</c:v>
                </c:pt>
                <c:pt idx="279">
                  <c:v>79844.689288688838</c:v>
                </c:pt>
                <c:pt idx="280">
                  <c:v>79044.648709857953</c:v>
                </c:pt>
                <c:pt idx="281">
                  <c:v>78240.274577891731</c:v>
                </c:pt>
                <c:pt idx="282">
                  <c:v>77431.543419377369</c:v>
                </c:pt>
                <c:pt idx="283">
                  <c:v>76618.431633754386</c:v>
                </c:pt>
                <c:pt idx="284">
                  <c:v>75800.915492625936</c:v>
                </c:pt>
                <c:pt idx="285">
                  <c:v>74978.971139066387</c:v>
                </c:pt>
                <c:pt idx="286">
                  <c:v>74152.574586925053</c:v>
                </c:pt>
                <c:pt idx="287">
                  <c:v>73321.701720126279</c:v>
                </c:pt>
                <c:pt idx="288">
                  <c:v>72486.328291965678</c:v>
                </c:pt>
                <c:pt idx="289">
                  <c:v>71646.429924402546</c:v>
                </c:pt>
                <c:pt idx="290">
                  <c:v>70801.982107348449</c:v>
                </c:pt>
                <c:pt idx="291">
                  <c:v>69952.960197951979</c:v>
                </c:pt>
                <c:pt idx="292">
                  <c:v>69099.339419879601</c:v>
                </c:pt>
                <c:pt idx="293">
                  <c:v>68241.094862592669</c:v>
                </c:pt>
                <c:pt idx="294">
                  <c:v>67378.201480620439</c:v>
                </c:pt>
                <c:pt idx="295">
                  <c:v>66510.63409282919</c:v>
                </c:pt>
                <c:pt idx="296">
                  <c:v>65638.367381687407</c:v>
                </c:pt>
                <c:pt idx="297">
                  <c:v>64761.375892526936</c:v>
                </c:pt>
                <c:pt idx="298">
                  <c:v>63879.634032800175</c:v>
                </c:pt>
                <c:pt idx="299">
                  <c:v>62993.116071333228</c:v>
                </c:pt>
                <c:pt idx="300">
                  <c:v>62101.796137575002</c:v>
                </c:pt>
                <c:pt idx="301">
                  <c:v>61205.648220842253</c:v>
                </c:pt>
                <c:pt idx="302">
                  <c:v>60304.646169560539</c:v>
                </c:pt>
                <c:pt idx="303">
                  <c:v>59398.763690501044</c:v>
                </c:pt>
                <c:pt idx="304">
                  <c:v>58487.974348013311</c:v>
                </c:pt>
                <c:pt idx="305">
                  <c:v>57572.251563253769</c:v>
                </c:pt>
                <c:pt idx="306">
                  <c:v>56651.568613410112</c:v>
                </c:pt>
                <c:pt idx="307">
                  <c:v>55725.898630921474</c:v>
                </c:pt>
                <c:pt idx="308">
                  <c:v>54795.214602694352</c:v>
                </c:pt>
                <c:pt idx="309">
                  <c:v>53859.489369314331</c:v>
                </c:pt>
                <c:pt idx="310">
                  <c:v>52918.695624253502</c:v>
                </c:pt>
                <c:pt idx="311">
                  <c:v>51972.805913073593</c:v>
                </c:pt>
                <c:pt idx="312">
                  <c:v>51021.792632624798</c:v>
                </c:pt>
                <c:pt idx="313">
                  <c:v>50065.628030240237</c:v>
                </c:pt>
                <c:pt idx="314">
                  <c:v>49104.284202926094</c:v>
                </c:pt>
                <c:pt idx="315">
                  <c:v>48137.73309654733</c:v>
                </c:pt>
                <c:pt idx="316">
                  <c:v>47165.946505009015</c:v>
                </c:pt>
                <c:pt idx="317">
                  <c:v>46188.896069433198</c:v>
                </c:pt>
                <c:pt idx="318">
                  <c:v>45206.553277331346</c:v>
                </c:pt>
                <c:pt idx="319">
                  <c:v>44218.889461772276</c:v>
                </c:pt>
                <c:pt idx="320">
                  <c:v>43225.875800545597</c:v>
                </c:pt>
                <c:pt idx="321">
                  <c:v>42227.483315320605</c:v>
                </c:pt>
                <c:pt idx="322">
                  <c:v>41223.682870800643</c:v>
                </c:pt>
                <c:pt idx="323">
                  <c:v>40214.445173872868</c:v>
                </c:pt>
                <c:pt idx="324">
                  <c:v>39199.740772753401</c:v>
                </c:pt>
                <c:pt idx="325">
                  <c:v>38179.540056127866</c:v>
                </c:pt>
                <c:pt idx="326">
                  <c:v>37153.813252287277</c:v>
                </c:pt>
                <c:pt idx="327">
                  <c:v>36122.530428259219</c:v>
                </c:pt>
                <c:pt idx="328">
                  <c:v>35085.661488934347</c:v>
                </c:pt>
                <c:pt idx="329">
                  <c:v>34043.176176188128</c:v>
                </c:pt>
                <c:pt idx="330">
                  <c:v>32995.044067997871</c:v>
                </c:pt>
                <c:pt idx="331">
                  <c:v>31941.234577554915</c:v>
                </c:pt>
                <c:pt idx="332">
                  <c:v>30881.716952372059</c:v>
                </c:pt>
                <c:pt idx="333">
                  <c:v>29816.460273386128</c:v>
                </c:pt>
                <c:pt idx="334">
                  <c:v>28745.433454055692</c:v>
                </c:pt>
                <c:pt idx="335">
                  <c:v>27668.605239453882</c:v>
                </c:pt>
                <c:pt idx="336">
                  <c:v>26585.944205356311</c:v>
                </c:pt>
                <c:pt idx="337">
                  <c:v>25497.418757324045</c:v>
                </c:pt>
                <c:pt idx="338">
                  <c:v>24402.997129781605</c:v>
                </c:pt>
                <c:pt idx="339">
                  <c:v>23302.647385089975</c:v>
                </c:pt>
                <c:pt idx="340">
                  <c:v>22196.337412614601</c:v>
                </c:pt>
                <c:pt idx="341">
                  <c:v>21084.034927788318</c:v>
                </c:pt>
                <c:pt idx="342">
                  <c:v>19965.707471169226</c:v>
                </c:pt>
                <c:pt idx="343">
                  <c:v>18841.322407493448</c:v>
                </c:pt>
                <c:pt idx="344">
                  <c:v>17710.846924722759</c:v>
                </c:pt>
                <c:pt idx="345">
                  <c:v>16574.24803308706</c:v>
                </c:pt>
                <c:pt idx="346">
                  <c:v>15431.492564121669</c:v>
                </c:pt>
                <c:pt idx="347">
                  <c:v>14282.547169699381</c:v>
                </c:pt>
                <c:pt idx="348">
                  <c:v>13127.378321057306</c:v>
                </c:pt>
                <c:pt idx="349">
                  <c:v>11965.952307818419</c:v>
                </c:pt>
                <c:pt idx="350">
                  <c:v>10798.235237007822</c:v>
                </c:pt>
                <c:pt idx="351">
                  <c:v>9624.1930320636693</c:v>
                </c:pt>
                <c:pt idx="352">
                  <c:v>8443.7914318427356</c:v>
                </c:pt>
                <c:pt idx="353">
                  <c:v>7256.9959896206046</c:v>
                </c:pt>
                <c:pt idx="354">
                  <c:v>6063.7720720864372</c:v>
                </c:pt>
                <c:pt idx="355">
                  <c:v>4864.0848583322932</c:v>
                </c:pt>
                <c:pt idx="356">
                  <c:v>3657.8993388369804</c:v>
                </c:pt>
                <c:pt idx="357">
                  <c:v>2445.1803144444011</c:v>
                </c:pt>
                <c:pt idx="358">
                  <c:v>1225.8923953363624</c:v>
                </c:pt>
                <c:pt idx="359">
                  <c:v>-1.7826096154749393E-10</c:v>
                </c:pt>
              </c:numCache>
            </c:numRef>
          </c:yVal>
          <c:smooth val="1"/>
          <c:extLst>
            <c:ext xmlns:c16="http://schemas.microsoft.com/office/drawing/2014/chart" uri="{C3380CC4-5D6E-409C-BE32-E72D297353CC}">
              <c16:uniqueId val="{00000000-EB64-4CFD-8AB9-5D07EAA90DFA}"/>
            </c:ext>
          </c:extLst>
        </c:ser>
        <c:ser>
          <c:idx val="0"/>
          <c:order val="1"/>
          <c:tx>
            <c:strRef>
              <c:f>Table!$G$15</c:f>
              <c:strCache>
                <c:ptCount val="1"/>
                <c:pt idx="0">
                  <c:v>Cumulative Principal</c:v>
                </c:pt>
              </c:strCache>
            </c:strRef>
          </c:tx>
          <c:spPr>
            <a:ln w="25400">
              <a:solidFill>
                <a:srgbClr val="000080"/>
              </a:solidFill>
              <a:prstDash val="solid"/>
            </a:ln>
          </c:spPr>
          <c:marker>
            <c:symbol val="none"/>
          </c:marker>
          <c:xVal>
            <c:numRef>
              <c:f>[0]!payments</c:f>
              <c:numCache>
                <c:formatCode>General</c:formatCode>
                <c:ptCount val="3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numCache>
            </c:numRef>
          </c:xVal>
          <c:yVal>
            <c:numRef>
              <c:f>[0]!cum_principal</c:f>
              <c:numCache>
                <c:formatCode>#,##0.00</c:formatCode>
                <c:ptCount val="360"/>
                <c:pt idx="0">
                  <c:v>176.28264581127928</c:v>
                </c:pt>
                <c:pt idx="1">
                  <c:v>353.52015595403623</c:v>
                </c:pt>
                <c:pt idx="2">
                  <c:v>531.71770261006645</c:v>
                </c:pt>
                <c:pt idx="3">
                  <c:v>710.88048597715033</c:v>
                </c:pt>
                <c:pt idx="4">
                  <c:v>891.0137344208058</c:v>
                </c:pt>
                <c:pt idx="5">
                  <c:v>1072.1227046268646</c:v>
                </c:pt>
                <c:pt idx="6">
                  <c:v>1254.2126817548726</c:v>
                </c:pt>
                <c:pt idx="7">
                  <c:v>1437.288979592324</c:v>
                </c:pt>
                <c:pt idx="8">
                  <c:v>1621.3569407097284</c:v>
                </c:pt>
                <c:pt idx="9">
                  <c:v>1806.4219366165187</c:v>
                </c:pt>
                <c:pt idx="10">
                  <c:v>1992.489367917804</c:v>
                </c:pt>
                <c:pt idx="11">
                  <c:v>2179.5646644719714</c:v>
                </c:pt>
                <c:pt idx="12">
                  <c:v>2367.6532855491405</c:v>
                </c:pt>
                <c:pt idx="13">
                  <c:v>2556.7607199904774</c:v>
                </c:pt>
                <c:pt idx="14">
                  <c:v>2746.8924863683715</c:v>
                </c:pt>
                <c:pt idx="15">
                  <c:v>2938.0541331474792</c:v>
                </c:pt>
                <c:pt idx="16">
                  <c:v>3130.2512388466403</c:v>
                </c:pt>
                <c:pt idx="17">
                  <c:v>3323.4894122016722</c:v>
                </c:pt>
                <c:pt idx="18">
                  <c:v>3517.7742923290434</c:v>
                </c:pt>
                <c:pt idx="19">
                  <c:v>3713.1115488904379</c:v>
                </c:pt>
                <c:pt idx="20">
                  <c:v>3909.506882258207</c:v>
                </c:pt>
                <c:pt idx="21">
                  <c:v>4106.9660236817181</c:v>
                </c:pt>
                <c:pt idx="22">
                  <c:v>4305.4947354546066</c:v>
                </c:pt>
                <c:pt idx="23">
                  <c:v>4505.0988110829312</c:v>
                </c:pt>
                <c:pt idx="24">
                  <c:v>4705.7840754542431</c:v>
                </c:pt>
                <c:pt idx="25">
                  <c:v>4907.556385007566</c:v>
                </c:pt>
                <c:pt idx="26">
                  <c:v>5110.421627904303</c:v>
                </c:pt>
                <c:pt idx="27">
                  <c:v>5314.385724200064</c:v>
                </c:pt>
                <c:pt idx="28">
                  <c:v>5519.4546260174266</c:v>
                </c:pt>
                <c:pt idx="29">
                  <c:v>5725.6343177196341</c:v>
                </c:pt>
                <c:pt idx="30">
                  <c:v>5932.9308160852279</c:v>
                </c:pt>
                <c:pt idx="31">
                  <c:v>6141.3501704836353</c:v>
                </c:pt>
                <c:pt idx="32">
                  <c:v>6350.8984630517007</c:v>
                </c:pt>
                <c:pt idx="33">
                  <c:v>6561.5818088711767</c:v>
                </c:pt>
                <c:pt idx="34">
                  <c:v>6773.4063561471748</c:v>
                </c:pt>
                <c:pt idx="35">
                  <c:v>6986.3782863875849</c:v>
                </c:pt>
                <c:pt idx="36">
                  <c:v>7200.5038145834633</c:v>
                </c:pt>
                <c:pt idx="37">
                  <c:v>7415.7891893904025</c:v>
                </c:pt>
                <c:pt idx="38">
                  <c:v>7632.2406933108796</c:v>
                </c:pt>
                <c:pt idx="39">
                  <c:v>7849.8646428775928</c:v>
                </c:pt>
                <c:pt idx="40">
                  <c:v>8068.6673888377918</c:v>
                </c:pt>
                <c:pt idx="41">
                  <c:v>8288.6553163386088</c:v>
                </c:pt>
                <c:pt idx="42">
                  <c:v>8509.8348451133879</c:v>
                </c:pt>
                <c:pt idx="43">
                  <c:v>8732.2124296690308</c:v>
                </c:pt>
                <c:pt idx="44">
                  <c:v>8955.7945594743505</c:v>
                </c:pt>
                <c:pt idx="45">
                  <c:v>9180.58775914945</c:v>
                </c:pt>
                <c:pt idx="46">
                  <c:v>9406.5985886561211</c:v>
                </c:pt>
                <c:pt idx="47">
                  <c:v>9633.8336434892881</c:v>
                </c:pt>
                <c:pt idx="48">
                  <c:v>9862.2995548694671</c:v>
                </c:pt>
                <c:pt idx="49">
                  <c:v>10092.002989936289</c:v>
                </c:pt>
                <c:pt idx="50">
                  <c:v>10322.950651943056</c:v>
                </c:pt>
                <c:pt idx="51">
                  <c:v>10555.14928045236</c:v>
                </c:pt>
                <c:pt idx="52">
                  <c:v>10788.605651532756</c:v>
                </c:pt>
                <c:pt idx="53">
                  <c:v>11023.326577956504</c:v>
                </c:pt>
                <c:pt idx="54">
                  <c:v>11259.318909398382</c:v>
                </c:pt>
                <c:pt idx="55">
                  <c:v>11496.589532635569</c:v>
                </c:pt>
                <c:pt idx="56">
                  <c:v>11735.145371748626</c:v>
                </c:pt>
                <c:pt idx="57">
                  <c:v>11974.993388323543</c:v>
                </c:pt>
                <c:pt idx="58">
                  <c:v>12216.140581654909</c:v>
                </c:pt>
                <c:pt idx="59">
                  <c:v>12458.593988950151</c:v>
                </c:pt>
                <c:pt idx="60">
                  <c:v>12702.36068553491</c:v>
                </c:pt>
                <c:pt idx="61">
                  <c:v>12947.447785059503</c:v>
                </c:pt>
                <c:pt idx="62">
                  <c:v>13193.862439706521</c:v>
                </c:pt>
                <c:pt idx="63">
                  <c:v>13441.611840399544</c:v>
                </c:pt>
                <c:pt idx="64">
                  <c:v>13690.703217012988</c:v>
                </c:pt>
                <c:pt idx="65">
                  <c:v>13941.143838583088</c:v>
                </c:pt>
                <c:pt idx="66">
                  <c:v>14192.941013520025</c:v>
                </c:pt>
                <c:pt idx="67">
                  <c:v>14446.102089821205</c:v>
                </c:pt>
                <c:pt idx="68">
                  <c:v>14700.634455285683</c:v>
                </c:pt>
                <c:pt idx="69">
                  <c:v>14956.54553772976</c:v>
                </c:pt>
                <c:pt idx="70">
                  <c:v>15213.842805203743</c:v>
                </c:pt>
                <c:pt idx="71">
                  <c:v>15472.533766209877</c:v>
                </c:pt>
                <c:pt idx="72">
                  <c:v>15732.625969921461</c:v>
                </c:pt>
                <c:pt idx="73">
                  <c:v>15994.127006403149</c:v>
                </c:pt>
                <c:pt idx="74">
                  <c:v>16257.044506832444</c:v>
                </c:pt>
                <c:pt idx="75">
                  <c:v>16521.3861437224</c:v>
                </c:pt>
                <c:pt idx="76">
                  <c:v>16787.159631145511</c:v>
                </c:pt>
                <c:pt idx="77">
                  <c:v>17054.372724958826</c:v>
                </c:pt>
                <c:pt idx="78">
                  <c:v>17323.033223030299</c:v>
                </c:pt>
                <c:pt idx="79">
                  <c:v>17593.148965466327</c:v>
                </c:pt>
                <c:pt idx="80">
                  <c:v>17864.727834840549</c:v>
                </c:pt>
                <c:pt idx="81">
                  <c:v>18137.777756423882</c:v>
                </c:pt>
                <c:pt idx="82">
                  <c:v>18412.306698415792</c:v>
                </c:pt>
                <c:pt idx="83">
                  <c:v>18688.322672176822</c:v>
                </c:pt>
                <c:pt idx="84">
                  <c:v>18965.833732462394</c:v>
                </c:pt>
                <c:pt idx="85">
                  <c:v>19244.847977657846</c:v>
                </c:pt>
                <c:pt idx="86">
                  <c:v>19525.373550014774</c:v>
                </c:pt>
                <c:pt idx="87">
                  <c:v>19807.418635888633</c:v>
                </c:pt>
                <c:pt idx="88">
                  <c:v>20090.99146597764</c:v>
                </c:pt>
                <c:pt idx="89">
                  <c:v>20376.100315562966</c:v>
                </c:pt>
                <c:pt idx="90">
                  <c:v>20662.75350475021</c:v>
                </c:pt>
                <c:pt idx="91">
                  <c:v>20950.959398712221</c:v>
                </c:pt>
                <c:pt idx="92">
                  <c:v>21240.726407933191</c:v>
                </c:pt>
                <c:pt idx="93">
                  <c:v>21532.062988454109</c:v>
                </c:pt>
                <c:pt idx="94">
                  <c:v>21824.977642119513</c:v>
                </c:pt>
                <c:pt idx="95">
                  <c:v>22119.478916825607</c:v>
                </c:pt>
                <c:pt idx="96">
                  <c:v>22415.575406769691</c:v>
                </c:pt>
                <c:pt idx="97">
                  <c:v>22713.275752700974</c:v>
                </c:pt>
                <c:pt idx="98">
                  <c:v>23012.588642172719</c:v>
                </c:pt>
                <c:pt idx="99">
                  <c:v>23313.522809795766</c:v>
                </c:pt>
                <c:pt idx="100">
                  <c:v>23616.087037493438</c:v>
                </c:pt>
                <c:pt idx="101">
                  <c:v>23920.290154757808</c:v>
                </c:pt>
                <c:pt idx="102">
                  <c:v>24226.141038907357</c:v>
                </c:pt>
                <c:pt idx="103">
                  <c:v>24533.64861534605</c:v>
                </c:pt>
                <c:pt idx="104">
                  <c:v>24842.821857823787</c:v>
                </c:pt>
                <c:pt idx="105">
                  <c:v>25153.669788698277</c:v>
                </c:pt>
                <c:pt idx="106">
                  <c:v>25466.201479198338</c:v>
                </c:pt>
                <c:pt idx="107">
                  <c:v>25780.426049688609</c:v>
                </c:pt>
                <c:pt idx="108">
                  <c:v>26096.352669935703</c:v>
                </c:pt>
                <c:pt idx="109">
                  <c:v>26413.990559375801</c:v>
                </c:pt>
                <c:pt idx="110">
                  <c:v>26733.348987383699</c:v>
                </c:pt>
                <c:pt idx="111">
                  <c:v>27054.437273543306</c:v>
                </c:pt>
                <c:pt idx="112">
                  <c:v>27377.264787919612</c:v>
                </c:pt>
                <c:pt idx="113">
                  <c:v>27701.840951332124</c:v>
                </c:pt>
                <c:pt idx="114">
                  <c:v>28028.175235629787</c:v>
                </c:pt>
                <c:pt idx="115">
                  <c:v>28356.277163967396</c:v>
                </c:pt>
                <c:pt idx="116">
                  <c:v>28686.156311083498</c:v>
                </c:pt>
                <c:pt idx="117">
                  <c:v>29017.822303579811</c:v>
                </c:pt>
                <c:pt idx="118">
                  <c:v>29351.284820202149</c:v>
                </c:pt>
                <c:pt idx="119">
                  <c:v>29686.553592122855</c:v>
                </c:pt>
                <c:pt idx="120">
                  <c:v>30023.638403224799</c:v>
                </c:pt>
                <c:pt idx="121">
                  <c:v>30362.549090386878</c:v>
                </c:pt>
                <c:pt idx="122">
                  <c:v>30703.295543771084</c:v>
                </c:pt>
                <c:pt idx="123">
                  <c:v>31045.887707111124</c:v>
                </c:pt>
                <c:pt idx="124">
                  <c:v>31390.335578002589</c:v>
                </c:pt>
                <c:pt idx="125">
                  <c:v>31736.649208194714</c:v>
                </c:pt>
                <c:pt idx="126">
                  <c:v>32084.838703883714</c:v>
                </c:pt>
                <c:pt idx="127">
                  <c:v>32434.914226007695</c:v>
                </c:pt>
                <c:pt idx="128">
                  <c:v>32786.885990543182</c:v>
                </c:pt>
                <c:pt idx="129">
                  <c:v>33140.764268803236</c:v>
                </c:pt>
                <c:pt idx="130">
                  <c:v>33496.559387737201</c:v>
                </c:pt>
                <c:pt idx="131">
                  <c:v>33854.281730232055</c:v>
                </c:pt>
                <c:pt idx="132">
                  <c:v>34213.941735415421</c:v>
                </c:pt>
                <c:pt idx="133">
                  <c:v>34575.549898960198</c:v>
                </c:pt>
                <c:pt idx="134">
                  <c:v>34939.116773390844</c:v>
                </c:pt>
                <c:pt idx="135">
                  <c:v>35304.652968391325</c:v>
                </c:pt>
                <c:pt idx="136">
                  <c:v>35672.169151114722</c:v>
                </c:pt>
                <c:pt idx="137">
                  <c:v>36041.67604649454</c:v>
                </c:pt>
                <c:pt idx="138">
                  <c:v>36413.184437557662</c:v>
                </c:pt>
                <c:pt idx="139">
                  <c:v>36786.705165739048</c:v>
                </c:pt>
                <c:pt idx="140">
                  <c:v>37162.249131198078</c:v>
                </c:pt>
                <c:pt idx="141">
                  <c:v>37539.827293136681</c:v>
                </c:pt>
                <c:pt idx="142">
                  <c:v>37919.45067011912</c:v>
                </c:pt>
                <c:pt idx="143">
                  <c:v>38301.130340393545</c:v>
                </c:pt>
                <c:pt idx="144">
                  <c:v>38684.877442215293</c:v>
                </c:pt>
                <c:pt idx="145">
                  <c:v>39070.703174171904</c:v>
                </c:pt>
                <c:pt idx="146">
                  <c:v>39458.618795509945</c:v>
                </c:pt>
                <c:pt idx="147">
                  <c:v>39848.635626463569</c:v>
                </c:pt>
                <c:pt idx="148">
                  <c:v>40240.765048584857</c:v>
                </c:pt>
                <c:pt idx="149">
                  <c:v>40635.018505075968</c:v>
                </c:pt>
                <c:pt idx="150">
                  <c:v>41031.407501123074</c:v>
                </c:pt>
                <c:pt idx="151">
                  <c:v>41429.943604232103</c:v>
                </c:pt>
                <c:pt idx="152">
                  <c:v>41830.638444566306</c:v>
                </c:pt>
                <c:pt idx="153">
                  <c:v>42233.503715285653</c:v>
                </c:pt>
                <c:pt idx="154">
                  <c:v>42638.551172888067</c:v>
                </c:pt>
                <c:pt idx="155">
                  <c:v>43045.792637552491</c:v>
                </c:pt>
                <c:pt idx="156">
                  <c:v>43455.239993483847</c:v>
                </c:pt>
                <c:pt idx="157">
                  <c:v>43866.905189259829</c:v>
                </c:pt>
                <c:pt idx="158">
                  <c:v>44280.800238179596</c:v>
                </c:pt>
                <c:pt idx="159">
                  <c:v>44696.937218614345</c:v>
                </c:pt>
                <c:pt idx="160">
                  <c:v>45115.328274359788</c:v>
                </c:pt>
                <c:pt idx="161">
                  <c:v>45535.985614990517</c:v>
                </c:pt>
                <c:pt idx="162">
                  <c:v>45958.921516216331</c:v>
                </c:pt>
                <c:pt idx="163">
                  <c:v>46384.148320240449</c:v>
                </c:pt>
                <c:pt idx="164">
                  <c:v>46811.678436119699</c:v>
                </c:pt>
                <c:pt idx="165">
                  <c:v>47241.524340126627</c:v>
                </c:pt>
                <c:pt idx="166">
                  <c:v>47673.698576113595</c:v>
                </c:pt>
                <c:pt idx="167">
                  <c:v>48108.213755878824</c:v>
                </c:pt>
                <c:pt idx="168">
                  <c:v>48545.08255953445</c:v>
                </c:pt>
                <c:pt idx="169">
                  <c:v>48984.317735876539</c:v>
                </c:pt>
                <c:pt idx="170">
                  <c:v>49425.93210275715</c:v>
                </c:pt>
                <c:pt idx="171">
                  <c:v>49869.938547458361</c:v>
                </c:pt>
                <c:pt idx="172">
                  <c:v>50316.350027068373</c:v>
                </c:pt>
                <c:pt idx="173">
                  <c:v>50765.179568859603</c:v>
                </c:pt>
                <c:pt idx="174">
                  <c:v>51216.440270668871</c:v>
                </c:pt>
                <c:pt idx="175">
                  <c:v>51670.145301279605</c:v>
                </c:pt>
                <c:pt idx="176">
                  <c:v>52126.307900806147</c:v>
                </c:pt>
                <c:pt idx="177">
                  <c:v>52584.941381080127</c:v>
                </c:pt>
                <c:pt idx="178">
                  <c:v>53046.059126038926</c:v>
                </c:pt>
                <c:pt idx="179">
                  <c:v>53509.674592116251</c:v>
                </c:pt>
                <c:pt idx="180">
                  <c:v>53975.801308634829</c:v>
                </c:pt>
                <c:pt idx="181">
                  <c:v>54444.452878201213</c:v>
                </c:pt>
                <c:pt idx="182">
                  <c:v>54915.642977102747</c:v>
                </c:pt>
                <c:pt idx="183">
                  <c:v>55389.385355706669</c:v>
                </c:pt>
                <c:pt idx="184">
                  <c:v>55865.693838861356</c:v>
                </c:pt>
                <c:pt idx="185">
                  <c:v>56344.582326299802</c:v>
                </c:pt>
                <c:pt idx="186">
                  <c:v>56826.064793045203</c:v>
                </c:pt>
                <c:pt idx="187">
                  <c:v>57310.155289818809</c:v>
                </c:pt>
                <c:pt idx="188">
                  <c:v>57796.867943449943</c:v>
                </c:pt>
                <c:pt idx="189">
                  <c:v>58286.216957288241</c:v>
                </c:pt>
                <c:pt idx="190">
                  <c:v>58778.216611618169</c:v>
                </c:pt>
                <c:pt idx="191">
                  <c:v>59272.881264075717</c:v>
                </c:pt>
                <c:pt idx="192">
                  <c:v>59770.225350067405</c:v>
                </c:pt>
                <c:pt idx="193">
                  <c:v>60270.263383191552</c:v>
                </c:pt>
                <c:pt idx="194">
                  <c:v>60773.009955661786</c:v>
                </c:pt>
                <c:pt idx="195">
                  <c:v>61278.479738732902</c:v>
                </c:pt>
                <c:pt idx="196">
                  <c:v>61786.687483128982</c:v>
                </c:pt>
                <c:pt idx="197">
                  <c:v>62297.648019473876</c:v>
                </c:pt>
                <c:pt idx="198">
                  <c:v>62811.376258723976</c:v>
                </c:pt>
                <c:pt idx="199">
                  <c:v>63327.887192603346</c:v>
                </c:pt>
                <c:pt idx="200">
                  <c:v>63847.19589404123</c:v>
                </c:pt>
                <c:pt idx="201">
                  <c:v>64369.317517611897</c:v>
                </c:pt>
                <c:pt idx="202">
                  <c:v>64894.267299976906</c:v>
                </c:pt>
                <c:pt idx="203">
                  <c:v>65422.06056032973</c:v>
                </c:pt>
                <c:pt idx="204">
                  <c:v>65952.712700842792</c:v>
                </c:pt>
                <c:pt idx="205">
                  <c:v>66486.239207116974</c:v>
                </c:pt>
                <c:pt idx="206">
                  <c:v>67022.655648633474</c:v>
                </c:pt>
                <c:pt idx="207">
                  <c:v>67561.977679208183</c:v>
                </c:pt>
                <c:pt idx="208">
                  <c:v>68104.2210374485</c:v>
                </c:pt>
                <c:pt idx="209">
                  <c:v>68649.401547212619</c:v>
                </c:pt>
                <c:pt idx="210">
                  <c:v>69197.535118071304</c:v>
                </c:pt>
                <c:pt idx="211">
                  <c:v>69748.637745772139</c:v>
                </c:pt>
                <c:pt idx="212">
                  <c:v>70302.725512706354</c:v>
                </c:pt>
                <c:pt idx="213">
                  <c:v>70859.814588378125</c:v>
                </c:pt>
                <c:pt idx="214">
                  <c:v>71419.921229876447</c:v>
                </c:pt>
                <c:pt idx="215">
                  <c:v>71983.061782349556</c:v>
                </c:pt>
                <c:pt idx="216">
                  <c:v>72549.252679481899</c:v>
                </c:pt>
                <c:pt idx="217">
                  <c:v>73118.510443973704</c:v>
                </c:pt>
                <c:pt idx="218">
                  <c:v>73690.851688023176</c:v>
                </c:pt>
                <c:pt idx="219">
                  <c:v>74266.293113811247</c:v>
                </c:pt>
                <c:pt idx="220">
                  <c:v>74844.851513989008</c:v>
                </c:pt>
                <c:pt idx="221">
                  <c:v>75426.54377216773</c:v>
                </c:pt>
                <c:pt idx="222">
                  <c:v>76011.386863411579</c:v>
                </c:pt>
                <c:pt idx="223">
                  <c:v>76599.397854733004</c:v>
                </c:pt>
                <c:pt idx="224">
                  <c:v>77190.593905590751</c:v>
                </c:pt>
                <c:pt idx="225">
                  <c:v>77784.992268390648</c:v>
                </c:pt>
                <c:pt idx="226">
                  <c:v>78382.610288989046</c:v>
                </c:pt>
                <c:pt idx="227">
                  <c:v>78983.465407199023</c:v>
                </c:pt>
                <c:pt idx="228">
                  <c:v>79587.575157299303</c:v>
                </c:pt>
                <c:pt idx="229">
                  <c:v>80194.957168545952</c:v>
                </c:pt>
                <c:pt idx="230">
                  <c:v>80805.629165686856</c:v>
                </c:pt>
                <c:pt idx="231">
                  <c:v>81419.608969478941</c:v>
                </c:pt>
                <c:pt idx="232">
                  <c:v>82036.914497208229</c:v>
                </c:pt>
                <c:pt idx="233">
                  <c:v>82657.563763212718</c:v>
                </c:pt>
                <c:pt idx="234">
                  <c:v>83281.574879408072</c:v>
                </c:pt>
                <c:pt idx="235">
                  <c:v>83908.966055816141</c:v>
                </c:pt>
                <c:pt idx="236">
                  <c:v>84539.755601096418</c:v>
                </c:pt>
                <c:pt idx="237">
                  <c:v>85173.961923080307</c:v>
                </c:pt>
                <c:pt idx="238">
                  <c:v>85811.603529308268</c:v>
                </c:pt>
                <c:pt idx="239">
                  <c:v>86452.699027569965</c:v>
                </c:pt>
                <c:pt idx="240">
                  <c:v>87097.267126447245</c:v>
                </c:pt>
                <c:pt idx="241">
                  <c:v>87745.32663586011</c:v>
                </c:pt>
                <c:pt idx="242">
                  <c:v>88396.896467615632</c:v>
                </c:pt>
                <c:pt idx="243">
                  <c:v>89051.995635959829</c:v>
                </c:pt>
                <c:pt idx="244">
                  <c:v>89710.643258132564</c:v>
                </c:pt>
                <c:pt idx="245">
                  <c:v>90372.858554925391</c:v>
                </c:pt>
                <c:pt idx="246">
                  <c:v>91038.660851242515</c:v>
                </c:pt>
                <c:pt idx="247">
                  <c:v>91708.069576664697</c:v>
                </c:pt>
                <c:pt idx="248">
                  <c:v>92381.104266016249</c:v>
                </c:pt>
                <c:pt idx="249">
                  <c:v>93057.784559935113</c:v>
                </c:pt>
                <c:pt idx="250">
                  <c:v>93738.130205446039</c:v>
                </c:pt>
                <c:pt idx="251">
                  <c:v>94422.161056536817</c:v>
                </c:pt>
                <c:pt idx="252">
                  <c:v>95109.897074737673</c:v>
                </c:pt>
                <c:pt idx="253">
                  <c:v>95801.358329703784</c:v>
                </c:pt>
                <c:pt idx="254">
                  <c:v>96496.564999800961</c:v>
                </c:pt>
                <c:pt idx="255">
                  <c:v>97195.537372694496</c:v>
                </c:pt>
                <c:pt idx="256">
                  <c:v>97898.295845941204</c:v>
                </c:pt>
                <c:pt idx="257">
                  <c:v>98604.860927584668</c:v>
                </c:pt>
                <c:pt idx="258">
                  <c:v>99315.253236753691</c:v>
                </c:pt>
                <c:pt idx="259">
                  <c:v>100029.49350426406</c:v>
                </c:pt>
                <c:pt idx="260">
                  <c:v>100747.60257322344</c:v>
                </c:pt>
                <c:pt idx="261">
                  <c:v>101469.60139963968</c:v>
                </c:pt>
                <c:pt idx="262">
                  <c:v>102195.51105303234</c:v>
                </c:pt>
                <c:pt idx="263">
                  <c:v>102925.35271704754</c:v>
                </c:pt>
                <c:pt idx="264">
                  <c:v>103659.14769007616</c:v>
                </c:pt>
                <c:pt idx="265">
                  <c:v>104396.91738587535</c:v>
                </c:pt>
                <c:pt idx="266">
                  <c:v>105138.68333419345</c:v>
                </c:pt>
                <c:pt idx="267">
                  <c:v>105884.46718139829</c:v>
                </c:pt>
                <c:pt idx="268">
                  <c:v>106634.29069110881</c:v>
                </c:pt>
                <c:pt idx="269">
                  <c:v>107388.17574483025</c:v>
                </c:pt>
                <c:pt idx="270">
                  <c:v>108146.1443425927</c:v>
                </c:pt>
                <c:pt idx="271">
                  <c:v>108908.21860359302</c:v>
                </c:pt>
                <c:pt idx="272">
                  <c:v>109674.42076684043</c:v>
                </c:pt>
                <c:pt idx="273">
                  <c:v>110444.77319180542</c:v>
                </c:pt>
                <c:pt idx="274">
                  <c:v>111219.29835907232</c:v>
                </c:pt>
                <c:pt idx="275">
                  <c:v>111998.01887099523</c:v>
                </c:pt>
                <c:pt idx="276">
                  <c:v>112780.95745235773</c:v>
                </c:pt>
                <c:pt idx="277">
                  <c:v>113568.13695103595</c:v>
                </c:pt>
                <c:pt idx="278">
                  <c:v>114359.58033866534</c:v>
                </c:pt>
                <c:pt idx="279">
                  <c:v>115155.31071131106</c:v>
                </c:pt>
                <c:pt idx="280">
                  <c:v>115955.35129014195</c:v>
                </c:pt>
                <c:pt idx="281">
                  <c:v>116759.72542210817</c:v>
                </c:pt>
                <c:pt idx="282">
                  <c:v>117568.45658062253</c:v>
                </c:pt>
                <c:pt idx="283">
                  <c:v>118381.56836624551</c:v>
                </c:pt>
                <c:pt idx="284">
                  <c:v>119199.08450737396</c:v>
                </c:pt>
                <c:pt idx="285">
                  <c:v>120021.02886093351</c:v>
                </c:pt>
                <c:pt idx="286">
                  <c:v>120847.42541307484</c:v>
                </c:pt>
                <c:pt idx="287">
                  <c:v>121678.29827987362</c:v>
                </c:pt>
                <c:pt idx="288">
                  <c:v>122513.67170803422</c:v>
                </c:pt>
                <c:pt idx="289">
                  <c:v>123353.57007559735</c:v>
                </c:pt>
                <c:pt idx="290">
                  <c:v>124198.01789265145</c:v>
                </c:pt>
                <c:pt idx="291">
                  <c:v>125047.03980204792</c:v>
                </c:pt>
                <c:pt idx="292">
                  <c:v>125900.6605801203</c:v>
                </c:pt>
                <c:pt idx="293">
                  <c:v>126758.90513740723</c:v>
                </c:pt>
                <c:pt idx="294">
                  <c:v>127621.79851937946</c:v>
                </c:pt>
                <c:pt idx="295">
                  <c:v>128489.36590717071</c:v>
                </c:pt>
                <c:pt idx="296">
                  <c:v>129361.63261831249</c:v>
                </c:pt>
                <c:pt idx="297">
                  <c:v>130238.62410747296</c:v>
                </c:pt>
                <c:pt idx="298">
                  <c:v>131120.36596719973</c:v>
                </c:pt>
                <c:pt idx="299">
                  <c:v>132006.88392866668</c:v>
                </c:pt>
                <c:pt idx="300">
                  <c:v>132898.20386242491</c:v>
                </c:pt>
                <c:pt idx="301">
                  <c:v>133794.35177915765</c:v>
                </c:pt>
                <c:pt idx="302">
                  <c:v>134695.35383043936</c:v>
                </c:pt>
                <c:pt idx="303">
                  <c:v>135601.23630949884</c:v>
                </c:pt>
                <c:pt idx="304">
                  <c:v>136512.02565198657</c:v>
                </c:pt>
                <c:pt idx="305">
                  <c:v>137427.7484367461</c:v>
                </c:pt>
                <c:pt idx="306">
                  <c:v>138348.43138658974</c:v>
                </c:pt>
                <c:pt idx="307">
                  <c:v>139274.10136907839</c:v>
                </c:pt>
                <c:pt idx="308">
                  <c:v>140204.7853973055</c:v>
                </c:pt>
                <c:pt idx="309">
                  <c:v>141140.51063068552</c:v>
                </c:pt>
                <c:pt idx="310">
                  <c:v>142081.30437574635</c:v>
                </c:pt>
                <c:pt idx="311">
                  <c:v>143027.19408692626</c:v>
                </c:pt>
                <c:pt idx="312">
                  <c:v>143978.20736737506</c:v>
                </c:pt>
                <c:pt idx="313">
                  <c:v>144934.37196975961</c:v>
                </c:pt>
                <c:pt idx="314">
                  <c:v>145895.71579707376</c:v>
                </c:pt>
                <c:pt idx="315">
                  <c:v>146862.26690345252</c:v>
                </c:pt>
                <c:pt idx="316">
                  <c:v>147834.05349499083</c:v>
                </c:pt>
                <c:pt idx="317">
                  <c:v>148811.10393056663</c:v>
                </c:pt>
                <c:pt idx="318">
                  <c:v>149793.44672266848</c:v>
                </c:pt>
                <c:pt idx="319">
                  <c:v>150781.11053822754</c:v>
                </c:pt>
                <c:pt idx="320">
                  <c:v>151774.12419945421</c:v>
                </c:pt>
                <c:pt idx="321">
                  <c:v>152772.5166846792</c:v>
                </c:pt>
                <c:pt idx="322">
                  <c:v>153776.31712919916</c:v>
                </c:pt>
                <c:pt idx="323">
                  <c:v>154785.55482612693</c:v>
                </c:pt>
                <c:pt idx="324">
                  <c:v>155800.2592272464</c:v>
                </c:pt>
                <c:pt idx="325">
                  <c:v>156820.45994387192</c:v>
                </c:pt>
                <c:pt idx="326">
                  <c:v>157846.18674771249</c:v>
                </c:pt>
                <c:pt idx="327">
                  <c:v>158877.46957174054</c:v>
                </c:pt>
                <c:pt idx="328">
                  <c:v>159914.33851106541</c:v>
                </c:pt>
                <c:pt idx="329">
                  <c:v>160956.82382381163</c:v>
                </c:pt>
                <c:pt idx="330">
                  <c:v>162004.9559320019</c:v>
                </c:pt>
                <c:pt idx="331">
                  <c:v>163058.76542244485</c:v>
                </c:pt>
                <c:pt idx="332">
                  <c:v>164118.28304762772</c:v>
                </c:pt>
                <c:pt idx="333">
                  <c:v>165183.53972661364</c:v>
                </c:pt>
                <c:pt idx="334">
                  <c:v>166254.56654594408</c:v>
                </c:pt>
                <c:pt idx="335">
                  <c:v>167331.3947605459</c:v>
                </c:pt>
                <c:pt idx="336">
                  <c:v>168414.05579464347</c:v>
                </c:pt>
                <c:pt idx="337">
                  <c:v>169502.58124267575</c:v>
                </c:pt>
                <c:pt idx="338">
                  <c:v>170597.00287021819</c:v>
                </c:pt>
                <c:pt idx="339">
                  <c:v>171697.35261490982</c:v>
                </c:pt>
                <c:pt idx="340">
                  <c:v>172803.66258738519</c:v>
                </c:pt>
                <c:pt idx="341">
                  <c:v>173915.96507221146</c:v>
                </c:pt>
                <c:pt idx="342">
                  <c:v>175034.29252883056</c:v>
                </c:pt>
                <c:pt idx="343">
                  <c:v>176158.67759250634</c:v>
                </c:pt>
                <c:pt idx="344">
                  <c:v>177289.15307527702</c:v>
                </c:pt>
                <c:pt idx="345">
                  <c:v>178425.75196691271</c:v>
                </c:pt>
                <c:pt idx="346">
                  <c:v>179568.5074358781</c:v>
                </c:pt>
                <c:pt idx="347">
                  <c:v>180717.45283030038</c:v>
                </c:pt>
                <c:pt idx="348">
                  <c:v>181872.62167894244</c:v>
                </c:pt>
                <c:pt idx="349">
                  <c:v>183034.04769218131</c:v>
                </c:pt>
                <c:pt idx="350">
                  <c:v>184201.76476299189</c:v>
                </c:pt>
                <c:pt idx="351">
                  <c:v>185375.80696793605</c:v>
                </c:pt>
                <c:pt idx="352">
                  <c:v>186556.20856815699</c:v>
                </c:pt>
                <c:pt idx="353">
                  <c:v>187743.00401037911</c:v>
                </c:pt>
                <c:pt idx="354">
                  <c:v>188936.22792791328</c:v>
                </c:pt>
                <c:pt idx="355">
                  <c:v>190135.91514166741</c:v>
                </c:pt>
                <c:pt idx="356">
                  <c:v>191342.10066116272</c:v>
                </c:pt>
                <c:pt idx="357">
                  <c:v>192554.8196855553</c:v>
                </c:pt>
                <c:pt idx="358">
                  <c:v>193774.10760466332</c:v>
                </c:pt>
                <c:pt idx="359">
                  <c:v>194999.99999999985</c:v>
                </c:pt>
              </c:numCache>
            </c:numRef>
          </c:yVal>
          <c:smooth val="1"/>
          <c:extLst>
            <c:ext xmlns:c16="http://schemas.microsoft.com/office/drawing/2014/chart" uri="{C3380CC4-5D6E-409C-BE32-E72D297353CC}">
              <c16:uniqueId val="{00000001-EB64-4CFD-8AB9-5D07EAA90DFA}"/>
            </c:ext>
          </c:extLst>
        </c:ser>
        <c:ser>
          <c:idx val="1"/>
          <c:order val="2"/>
          <c:tx>
            <c:strRef>
              <c:f>Table!$E$15</c:f>
              <c:strCache>
                <c:ptCount val="1"/>
                <c:pt idx="0">
                  <c:v>Cumulative Interest</c:v>
                </c:pt>
              </c:strCache>
            </c:strRef>
          </c:tx>
          <c:spPr>
            <a:ln w="25400">
              <a:solidFill>
                <a:srgbClr val="FF0000"/>
              </a:solidFill>
              <a:prstDash val="solid"/>
            </a:ln>
          </c:spPr>
          <c:marker>
            <c:symbol val="none"/>
          </c:marker>
          <c:xVal>
            <c:numRef>
              <c:f>[0]!payments</c:f>
              <c:numCache>
                <c:formatCode>General</c:formatCode>
                <c:ptCount val="3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numCache>
            </c:numRef>
          </c:xVal>
          <c:yVal>
            <c:numRef>
              <c:f>[0]!cum_interest</c:f>
              <c:numCache>
                <c:formatCode>#,##0.00</c:formatCode>
                <c:ptCount val="360"/>
                <c:pt idx="0">
                  <c:v>1056.25</c:v>
                </c:pt>
                <c:pt idx="1">
                  <c:v>2111.5451356685226</c:v>
                </c:pt>
                <c:pt idx="2">
                  <c:v>3165.8802348237714</c:v>
                </c:pt>
                <c:pt idx="3">
                  <c:v>4219.2500972679663</c:v>
                </c:pt>
                <c:pt idx="4">
                  <c:v>5271.6494946355906</c:v>
                </c:pt>
                <c:pt idx="5">
                  <c:v>6323.0731702408111</c:v>
                </c:pt>
                <c:pt idx="6">
                  <c:v>7373.5158389240823</c:v>
                </c:pt>
                <c:pt idx="7">
                  <c:v>8422.9721868979104</c:v>
                </c:pt>
                <c:pt idx="8">
                  <c:v>9471.4368715917844</c:v>
                </c:pt>
                <c:pt idx="9">
                  <c:v>10518.904521496273</c:v>
                </c:pt>
                <c:pt idx="10">
                  <c:v>11565.369736006267</c:v>
                </c:pt>
                <c:pt idx="11">
                  <c:v>12610.82708526338</c:v>
                </c:pt>
                <c:pt idx="12">
                  <c:v>13655.271109997489</c:v>
                </c:pt>
                <c:pt idx="13">
                  <c:v>14698.696321367432</c:v>
                </c:pt>
                <c:pt idx="14">
                  <c:v>15741.097200800818</c:v>
                </c:pt>
                <c:pt idx="15">
                  <c:v>16782.468199832991</c:v>
                </c:pt>
                <c:pt idx="16">
                  <c:v>17822.80373994511</c:v>
                </c:pt>
                <c:pt idx="17">
                  <c:v>18862.098212401357</c:v>
                </c:pt>
                <c:pt idx="18">
                  <c:v>19900.345978085265</c:v>
                </c:pt>
                <c:pt idx="19">
                  <c:v>20937.54136733515</c:v>
                </c:pt>
                <c:pt idx="20">
                  <c:v>21973.678679778663</c:v>
                </c:pt>
                <c:pt idx="21">
                  <c:v>23008.752184166431</c:v>
                </c:pt>
                <c:pt idx="22">
                  <c:v>24042.756118204823</c:v>
                </c:pt>
                <c:pt idx="23">
                  <c:v>25075.684688387777</c:v>
                </c:pt>
                <c:pt idx="24">
                  <c:v>26107.532069827743</c:v>
                </c:pt>
                <c:pt idx="25">
                  <c:v>27138.2924060857</c:v>
                </c:pt>
                <c:pt idx="26">
                  <c:v>28167.959809000244</c:v>
                </c:pt>
                <c:pt idx="27">
                  <c:v>29196.528358515763</c:v>
                </c:pt>
                <c:pt idx="28">
                  <c:v>30223.992102509681</c:v>
                </c:pt>
                <c:pt idx="29">
                  <c:v>31250.345056618753</c:v>
                </c:pt>
                <c:pt idx="30">
                  <c:v>32275.581204064438</c:v>
                </c:pt>
                <c:pt idx="31">
                  <c:v>33299.694495477306</c:v>
                </c:pt>
                <c:pt idx="32">
                  <c:v>34322.678848720519</c:v>
                </c:pt>
                <c:pt idx="33">
                  <c:v>35344.528148712321</c:v>
                </c:pt>
                <c:pt idx="34">
                  <c:v>36365.236247247602</c:v>
                </c:pt>
                <c:pt idx="35">
                  <c:v>37384.796962818473</c:v>
                </c:pt>
                <c:pt idx="36">
                  <c:v>38403.204080433876</c:v>
                </c:pt>
                <c:pt idx="37">
                  <c:v>39420.451351438212</c:v>
                </c:pt>
                <c:pt idx="38">
                  <c:v>40436.532493329018</c:v>
                </c:pt>
                <c:pt idx="39">
                  <c:v>41451.441189573583</c:v>
                </c:pt>
                <c:pt idx="40">
                  <c:v>42465.171089424664</c:v>
                </c:pt>
                <c:pt idx="41">
                  <c:v>43477.715807735127</c:v>
                </c:pt>
                <c:pt idx="42">
                  <c:v>44489.068924771629</c:v>
                </c:pt>
                <c:pt idx="43">
                  <c:v>45499.223986027268</c:v>
                </c:pt>
                <c:pt idx="44">
                  <c:v>46508.174502033224</c:v>
                </c:pt>
                <c:pt idx="45">
                  <c:v>47515.913948169407</c:v>
                </c:pt>
                <c:pt idx="46">
                  <c:v>48522.435764474016</c:v>
                </c:pt>
                <c:pt idx="47">
                  <c:v>49527.733355452132</c:v>
                </c:pt>
                <c:pt idx="48">
                  <c:v>50531.800089883232</c:v>
                </c:pt>
                <c:pt idx="49">
                  <c:v>51534.62930062769</c:v>
                </c:pt>
                <c:pt idx="50">
                  <c:v>52536.214284432201</c:v>
                </c:pt>
                <c:pt idx="51">
                  <c:v>53536.548301734176</c:v>
                </c:pt>
                <c:pt idx="52">
                  <c:v>54535.624576465059</c:v>
                </c:pt>
                <c:pt idx="53">
                  <c:v>55533.436295852589</c:v>
                </c:pt>
                <c:pt idx="54">
                  <c:v>56529.976610221995</c:v>
                </c:pt>
                <c:pt idx="55">
                  <c:v>57525.238632796085</c:v>
                </c:pt>
                <c:pt idx="56">
                  <c:v>58519.215439494306</c:v>
                </c:pt>
                <c:pt idx="57">
                  <c:v>59511.900068730669</c:v>
                </c:pt>
                <c:pt idx="58">
                  <c:v>60503.285521210586</c:v>
                </c:pt>
                <c:pt idx="59">
                  <c:v>61493.364759726624</c:v>
                </c:pt>
                <c:pt idx="60">
                  <c:v>62482.130708953147</c:v>
                </c:pt>
                <c:pt idx="61">
                  <c:v>63469.57625523983</c:v>
                </c:pt>
                <c:pt idx="62">
                  <c:v>64455.694246404091</c:v>
                </c:pt>
                <c:pt idx="63">
                  <c:v>65440.477491522346</c:v>
                </c:pt>
                <c:pt idx="64">
                  <c:v>66423.918760720175</c:v>
                </c:pt>
                <c:pt idx="65">
                  <c:v>67406.010784961356</c:v>
                </c:pt>
                <c:pt idx="66">
                  <c:v>68386.746255835693</c:v>
                </c:pt>
                <c:pt idx="67">
                  <c:v>69366.117825345791</c:v>
                </c:pt>
                <c:pt idx="68">
                  <c:v>70344.1181056926</c:v>
                </c:pt>
                <c:pt idx="69">
                  <c:v>71320.739669059796</c:v>
                </c:pt>
                <c:pt idx="70">
                  <c:v>72295.975047397093</c:v>
                </c:pt>
                <c:pt idx="71">
                  <c:v>73269.816732202235</c:v>
                </c:pt>
                <c:pt idx="72">
                  <c:v>74242.257174301936</c:v>
                </c:pt>
                <c:pt idx="73">
                  <c:v>75213.288783631535</c:v>
                </c:pt>
                <c:pt idx="74">
                  <c:v>76182.903929013512</c:v>
                </c:pt>
                <c:pt idx="75">
                  <c:v>77151.094937934831</c:v>
                </c:pt>
                <c:pt idx="76">
                  <c:v>78117.854096323004</c:v>
                </c:pt>
                <c:pt idx="77">
                  <c:v>79083.173648320968</c:v>
                </c:pt>
                <c:pt idx="78">
                  <c:v>80047.045796060775</c:v>
                </c:pt>
                <c:pt idx="79">
                  <c:v>81009.46269943603</c:v>
                </c:pt>
                <c:pt idx="80">
                  <c:v>81970.416475873091</c:v>
                </c:pt>
                <c:pt idx="81">
                  <c:v>82929.899200101034</c:v>
                </c:pt>
                <c:pt idx="82">
                  <c:v>83887.902903920403</c:v>
                </c:pt>
                <c:pt idx="83">
                  <c:v>84844.419575970649</c:v>
                </c:pt>
                <c:pt idx="84">
                  <c:v>85799.441161496361</c:v>
                </c:pt>
                <c:pt idx="85">
                  <c:v>86752.959562112184</c:v>
                </c:pt>
                <c:pt idx="86">
                  <c:v>87704.966635566539</c:v>
                </c:pt>
                <c:pt idx="87">
                  <c:v>88655.45419550396</c:v>
                </c:pt>
                <c:pt idx="88">
                  <c:v>89604.414011226225</c:v>
                </c:pt>
                <c:pt idx="89">
                  <c:v>90551.837807452175</c:v>
                </c:pt>
                <c:pt idx="90">
                  <c:v>91497.717264076215</c:v>
                </c:pt>
                <c:pt idx="91">
                  <c:v>92442.044015925479</c:v>
                </c:pt>
                <c:pt idx="92">
                  <c:v>93384.809652515789</c:v>
                </c:pt>
                <c:pt idx="93">
                  <c:v>94326.005717806154</c:v>
                </c:pt>
                <c:pt idx="94">
                  <c:v>95265.623709952022</c:v>
                </c:pt>
                <c:pt idx="95">
                  <c:v>96203.655081057208</c:v>
                </c:pt>
                <c:pt idx="96">
                  <c:v>97140.091236924403</c:v>
                </c:pt>
                <c:pt idx="97">
                  <c:v>98074.923536804403</c:v>
                </c:pt>
                <c:pt idx="98">
                  <c:v>99008.143293143934</c:v>
                </c:pt>
                <c:pt idx="99">
                  <c:v>99939.741771332163</c:v>
                </c:pt>
                <c:pt idx="100">
                  <c:v>100869.71018944577</c:v>
                </c:pt>
                <c:pt idx="101">
                  <c:v>101798.03971799268</c:v>
                </c:pt>
                <c:pt idx="102">
                  <c:v>102724.72147965441</c:v>
                </c:pt>
                <c:pt idx="103">
                  <c:v>103649.746549027</c:v>
                </c:pt>
                <c:pt idx="104">
                  <c:v>104573.10595236054</c:v>
                </c:pt>
                <c:pt idx="105">
                  <c:v>105494.79066729732</c:v>
                </c:pt>
                <c:pt idx="106">
                  <c:v>106414.79162260854</c:v>
                </c:pt>
                <c:pt idx="107">
                  <c:v>107333.09969792955</c:v>
                </c:pt>
                <c:pt idx="108">
                  <c:v>108249.70572349374</c:v>
                </c:pt>
                <c:pt idx="109">
                  <c:v>109164.60047986492</c:v>
                </c:pt>
                <c:pt idx="110">
                  <c:v>110077.7746976683</c:v>
                </c:pt>
                <c:pt idx="111">
                  <c:v>110989.21905731996</c:v>
                </c:pt>
                <c:pt idx="112">
                  <c:v>111898.92418875493</c:v>
                </c:pt>
                <c:pt idx="113">
                  <c:v>112806.8806711537</c:v>
                </c:pt>
                <c:pt idx="114">
                  <c:v>113713.07903266732</c:v>
                </c:pt>
                <c:pt idx="115">
                  <c:v>114617.50975014099</c:v>
                </c:pt>
                <c:pt idx="116">
                  <c:v>115520.16324883616</c:v>
                </c:pt>
                <c:pt idx="117">
                  <c:v>116421.02990215113</c:v>
                </c:pt>
                <c:pt idx="118">
                  <c:v>117320.10003134007</c:v>
                </c:pt>
                <c:pt idx="119">
                  <c:v>118217.36390523064</c:v>
                </c:pt>
                <c:pt idx="120">
                  <c:v>119112.81173993998</c:v>
                </c:pt>
                <c:pt idx="121">
                  <c:v>120006.43369858917</c:v>
                </c:pt>
                <c:pt idx="122">
                  <c:v>120898.21989101624</c:v>
                </c:pt>
                <c:pt idx="123">
                  <c:v>121788.16037348748</c:v>
                </c:pt>
                <c:pt idx="124">
                  <c:v>122676.2451484073</c:v>
                </c:pt>
                <c:pt idx="125">
                  <c:v>123562.46416402645</c:v>
                </c:pt>
                <c:pt idx="126">
                  <c:v>124446.80731414873</c:v>
                </c:pt>
                <c:pt idx="127">
                  <c:v>125329.26443783603</c:v>
                </c:pt>
                <c:pt idx="128">
                  <c:v>126209.82531911181</c:v>
                </c:pt>
                <c:pt idx="129">
                  <c:v>127088.47968666303</c:v>
                </c:pt>
                <c:pt idx="130">
                  <c:v>127965.21721354035</c:v>
                </c:pt>
                <c:pt idx="131">
                  <c:v>128840.02751685678</c:v>
                </c:pt>
                <c:pt idx="132">
                  <c:v>129712.90015748469</c:v>
                </c:pt>
                <c:pt idx="133">
                  <c:v>130583.8246397512</c:v>
                </c:pt>
                <c:pt idx="134">
                  <c:v>131452.79041113183</c:v>
                </c:pt>
                <c:pt idx="135">
                  <c:v>132319.78686194264</c:v>
                </c:pt>
                <c:pt idx="136">
                  <c:v>133184.80332503052</c:v>
                </c:pt>
                <c:pt idx="137">
                  <c:v>134047.82907546198</c:v>
                </c:pt>
                <c:pt idx="138">
                  <c:v>134908.85333021014</c:v>
                </c:pt>
                <c:pt idx="139">
                  <c:v>135767.86524784003</c:v>
                </c:pt>
                <c:pt idx="140">
                  <c:v>136624.85392819229</c:v>
                </c:pt>
                <c:pt idx="141">
                  <c:v>137479.80841206497</c:v>
                </c:pt>
                <c:pt idx="142">
                  <c:v>138332.71768089381</c:v>
                </c:pt>
                <c:pt idx="143">
                  <c:v>139183.57065643067</c:v>
                </c:pt>
                <c:pt idx="144">
                  <c:v>140032.35620042021</c:v>
                </c:pt>
                <c:pt idx="145">
                  <c:v>140879.06311427488</c:v>
                </c:pt>
                <c:pt idx="146">
                  <c:v>141723.68013874811</c:v>
                </c:pt>
                <c:pt idx="147">
                  <c:v>142566.19595360575</c:v>
                </c:pt>
                <c:pt idx="148">
                  <c:v>143406.59917729575</c:v>
                </c:pt>
                <c:pt idx="149">
                  <c:v>144244.87836661591</c:v>
                </c:pt>
                <c:pt idx="150">
                  <c:v>145081.0220163801</c:v>
                </c:pt>
                <c:pt idx="151">
                  <c:v>145915.01855908235</c:v>
                </c:pt>
                <c:pt idx="152">
                  <c:v>146746.85636455944</c:v>
                </c:pt>
                <c:pt idx="153">
                  <c:v>147576.52373965137</c:v>
                </c:pt>
                <c:pt idx="154">
                  <c:v>148404.00892786024</c:v>
                </c:pt>
                <c:pt idx="155">
                  <c:v>149229.3001090071</c:v>
                </c:pt>
                <c:pt idx="156">
                  <c:v>150052.38539888704</c:v>
                </c:pt>
                <c:pt idx="157">
                  <c:v>150873.25284892233</c:v>
                </c:pt>
                <c:pt idx="158">
                  <c:v>151691.89044581383</c:v>
                </c:pt>
                <c:pt idx="159">
                  <c:v>152508.28611119036</c:v>
                </c:pt>
                <c:pt idx="160">
                  <c:v>153322.42770125621</c:v>
                </c:pt>
                <c:pt idx="161">
                  <c:v>154134.30300643676</c:v>
                </c:pt>
                <c:pt idx="162">
                  <c:v>154943.89975102223</c:v>
                </c:pt>
                <c:pt idx="163">
                  <c:v>155751.20559280939</c:v>
                </c:pt>
                <c:pt idx="164">
                  <c:v>156556.20812274143</c:v>
                </c:pt>
                <c:pt idx="165">
                  <c:v>157358.89486454579</c:v>
                </c:pt>
                <c:pt idx="166">
                  <c:v>158159.2532743701</c:v>
                </c:pt>
                <c:pt idx="167">
                  <c:v>158957.27074041616</c:v>
                </c:pt>
                <c:pt idx="168">
                  <c:v>159752.93458257182</c:v>
                </c:pt>
                <c:pt idx="169">
                  <c:v>160546.23205204101</c:v>
                </c:pt>
                <c:pt idx="170">
                  <c:v>161337.15033097169</c:v>
                </c:pt>
                <c:pt idx="171">
                  <c:v>162125.67653208176</c:v>
                </c:pt>
                <c:pt idx="172">
                  <c:v>162911.79769828304</c:v>
                </c:pt>
                <c:pt idx="173">
                  <c:v>163695.50080230308</c:v>
                </c:pt>
                <c:pt idx="174">
                  <c:v>164476.7727463051</c:v>
                </c:pt>
                <c:pt idx="175">
                  <c:v>165255.60036150564</c:v>
                </c:pt>
                <c:pt idx="176">
                  <c:v>166031.97040779039</c:v>
                </c:pt>
                <c:pt idx="177">
                  <c:v>166805.86957332768</c:v>
                </c:pt>
                <c:pt idx="178">
                  <c:v>167577.28447418017</c:v>
                </c:pt>
                <c:pt idx="179">
                  <c:v>168346.20165391412</c:v>
                </c:pt>
                <c:pt idx="180">
                  <c:v>169112.60758320682</c:v>
                </c:pt>
                <c:pt idx="181">
                  <c:v>169876.48865945172</c:v>
                </c:pt>
                <c:pt idx="182">
                  <c:v>170637.83120636147</c:v>
                </c:pt>
                <c:pt idx="183">
                  <c:v>171396.62147356884</c:v>
                </c:pt>
                <c:pt idx="184">
                  <c:v>172152.84563622542</c:v>
                </c:pt>
                <c:pt idx="185">
                  <c:v>172906.48979459825</c:v>
                </c:pt>
                <c:pt idx="186">
                  <c:v>173657.53997366413</c:v>
                </c:pt>
                <c:pt idx="187">
                  <c:v>174405.9821227018</c:v>
                </c:pt>
                <c:pt idx="188">
                  <c:v>175151.80211488195</c:v>
                </c:pt>
                <c:pt idx="189">
                  <c:v>175894.98574685495</c:v>
                </c:pt>
                <c:pt idx="190">
                  <c:v>176635.51873833631</c:v>
                </c:pt>
                <c:pt idx="191">
                  <c:v>177373.38673169003</c:v>
                </c:pt>
                <c:pt idx="192">
                  <c:v>178108.57529150962</c:v>
                </c:pt>
                <c:pt idx="193">
                  <c:v>178841.06990419675</c:v>
                </c:pt>
                <c:pt idx="194">
                  <c:v>179570.85597753778</c:v>
                </c:pt>
                <c:pt idx="195">
                  <c:v>180297.91884027794</c:v>
                </c:pt>
                <c:pt idx="196">
                  <c:v>181022.24374169315</c:v>
                </c:pt>
                <c:pt idx="197">
                  <c:v>181743.81585115954</c:v>
                </c:pt>
                <c:pt idx="198">
                  <c:v>182462.62025772073</c:v>
                </c:pt>
                <c:pt idx="199">
                  <c:v>183178.64196965264</c:v>
                </c:pt>
                <c:pt idx="200">
                  <c:v>183891.86591402604</c:v>
                </c:pt>
                <c:pt idx="201">
                  <c:v>184602.27693626666</c:v>
                </c:pt>
                <c:pt idx="202">
                  <c:v>185309.85979971293</c:v>
                </c:pt>
                <c:pt idx="203">
                  <c:v>186014.59918517139</c:v>
                </c:pt>
                <c:pt idx="204">
                  <c:v>186716.4796904696</c:v>
                </c:pt>
                <c:pt idx="205">
                  <c:v>187415.48583000668</c:v>
                </c:pt>
                <c:pt idx="206">
                  <c:v>188111.60203430147</c:v>
                </c:pt>
                <c:pt idx="207">
                  <c:v>188804.81264953804</c:v>
                </c:pt>
                <c:pt idx="208">
                  <c:v>189495.10193710899</c:v>
                </c:pt>
                <c:pt idx="209">
                  <c:v>190182.45407315614</c:v>
                </c:pt>
                <c:pt idx="210">
                  <c:v>190866.85314810873</c:v>
                </c:pt>
                <c:pt idx="211">
                  <c:v>191548.28316621916</c:v>
                </c:pt>
                <c:pt idx="212">
                  <c:v>192226.72804509621</c:v>
                </c:pt>
                <c:pt idx="213">
                  <c:v>192902.17161523571</c:v>
                </c:pt>
                <c:pt idx="214">
                  <c:v>193574.59761954867</c:v>
                </c:pt>
                <c:pt idx="215">
                  <c:v>194243.98971288683</c:v>
                </c:pt>
                <c:pt idx="216">
                  <c:v>194910.33146156577</c:v>
                </c:pt>
                <c:pt idx="217">
                  <c:v>195573.60634288524</c:v>
                </c:pt>
                <c:pt idx="218">
                  <c:v>196233.79774464705</c:v>
                </c:pt>
                <c:pt idx="219">
                  <c:v>196890.88896467024</c:v>
                </c:pt>
                <c:pt idx="220">
                  <c:v>197544.86321030377</c:v>
                </c:pt>
                <c:pt idx="221">
                  <c:v>198195.70359793631</c:v>
                </c:pt>
                <c:pt idx="222">
                  <c:v>198843.39315250373</c:v>
                </c:pt>
                <c:pt idx="223">
                  <c:v>199487.91480699359</c:v>
                </c:pt>
                <c:pt idx="224">
                  <c:v>200129.25140194711</c:v>
                </c:pt>
                <c:pt idx="225">
                  <c:v>200767.38568495848</c:v>
                </c:pt>
                <c:pt idx="226">
                  <c:v>201402.30031017135</c:v>
                </c:pt>
                <c:pt idx="227">
                  <c:v>202033.97783777266</c:v>
                </c:pt>
                <c:pt idx="228">
                  <c:v>202662.40073348366</c:v>
                </c:pt>
                <c:pt idx="229">
                  <c:v>203287.5513680483</c:v>
                </c:pt>
                <c:pt idx="230">
                  <c:v>203909.41201671868</c:v>
                </c:pt>
                <c:pt idx="231">
                  <c:v>204527.96485873786</c:v>
                </c:pt>
                <c:pt idx="232">
                  <c:v>205143.19197681986</c:v>
                </c:pt>
                <c:pt idx="233">
                  <c:v>205755.07535662665</c:v>
                </c:pt>
                <c:pt idx="234">
                  <c:v>206363.59688624259</c:v>
                </c:pt>
                <c:pt idx="235">
                  <c:v>206968.73835564579</c:v>
                </c:pt>
                <c:pt idx="236">
                  <c:v>207570.48145617679</c:v>
                </c:pt>
                <c:pt idx="237">
                  <c:v>208168.80778000416</c:v>
                </c:pt>
                <c:pt idx="238">
                  <c:v>208763.69881958747</c:v>
                </c:pt>
                <c:pt idx="239">
                  <c:v>209355.13596713706</c:v>
                </c:pt>
                <c:pt idx="240">
                  <c:v>209943.10051407106</c:v>
                </c:pt>
                <c:pt idx="241">
                  <c:v>210527.57365046948</c:v>
                </c:pt>
                <c:pt idx="242">
                  <c:v>211108.53646452524</c:v>
                </c:pt>
                <c:pt idx="243">
                  <c:v>211685.96994199231</c:v>
                </c:pt>
                <c:pt idx="244">
                  <c:v>212259.85496563086</c:v>
                </c:pt>
                <c:pt idx="245">
                  <c:v>212830.1723146493</c:v>
                </c:pt>
                <c:pt idx="246">
                  <c:v>213396.90266414345</c:v>
                </c:pt>
                <c:pt idx="247">
                  <c:v>213960.02658453255</c:v>
                </c:pt>
                <c:pt idx="248">
                  <c:v>214519.52454099228</c:v>
                </c:pt>
                <c:pt idx="249">
                  <c:v>215075.3768928847</c:v>
                </c:pt>
                <c:pt idx="250">
                  <c:v>215627.56389318506</c:v>
                </c:pt>
                <c:pt idx="251">
                  <c:v>216176.06568790556</c:v>
                </c:pt>
                <c:pt idx="252">
                  <c:v>216720.86231551599</c:v>
                </c:pt>
                <c:pt idx="253">
                  <c:v>217261.93370636116</c:v>
                </c:pt>
                <c:pt idx="254">
                  <c:v>217799.25968207527</c:v>
                </c:pt>
                <c:pt idx="255">
                  <c:v>218332.819954993</c:v>
                </c:pt>
                <c:pt idx="256">
                  <c:v>218862.59412755756</c:v>
                </c:pt>
                <c:pt idx="257">
                  <c:v>219388.56169172536</c:v>
                </c:pt>
                <c:pt idx="258">
                  <c:v>219910.70202836761</c:v>
                </c:pt>
                <c:pt idx="259">
                  <c:v>220428.99440666853</c:v>
                </c:pt>
                <c:pt idx="260">
                  <c:v>220943.41798352043</c:v>
                </c:pt>
                <c:pt idx="261">
                  <c:v>221453.95180291546</c:v>
                </c:pt>
                <c:pt idx="262">
                  <c:v>221960.57479533408</c:v>
                </c:pt>
                <c:pt idx="263">
                  <c:v>222463.26577713015</c:v>
                </c:pt>
                <c:pt idx="264">
                  <c:v>222962.00344991279</c:v>
                </c:pt>
                <c:pt idx="265">
                  <c:v>223456.76639992488</c:v>
                </c:pt>
                <c:pt idx="266">
                  <c:v>223947.53309741805</c:v>
                </c:pt>
                <c:pt idx="267">
                  <c:v>224434.28189602451</c:v>
                </c:pt>
                <c:pt idx="268">
                  <c:v>224916.99103212525</c:v>
                </c:pt>
                <c:pt idx="269">
                  <c:v>225395.63862421509</c:v>
                </c:pt>
                <c:pt idx="270">
                  <c:v>225870.20267226393</c:v>
                </c:pt>
                <c:pt idx="271">
                  <c:v>226340.66105707487</c:v>
                </c:pt>
                <c:pt idx="272">
                  <c:v>226806.99153963875</c:v>
                </c:pt>
                <c:pt idx="273">
                  <c:v>227269.17176048504</c:v>
                </c:pt>
                <c:pt idx="274">
                  <c:v>227727.17923902944</c:v>
                </c:pt>
                <c:pt idx="275">
                  <c:v>228180.99137291781</c:v>
                </c:pt>
                <c:pt idx="276">
                  <c:v>228630.58543736659</c:v>
                </c:pt>
                <c:pt idx="277">
                  <c:v>229075.93858449964</c:v>
                </c:pt>
                <c:pt idx="278">
                  <c:v>229517.02784268153</c:v>
                </c:pt>
                <c:pt idx="279">
                  <c:v>229953.83011584709</c:v>
                </c:pt>
                <c:pt idx="280">
                  <c:v>230386.32218282748</c:v>
                </c:pt>
                <c:pt idx="281">
                  <c:v>230814.48069667254</c:v>
                </c:pt>
                <c:pt idx="282">
                  <c:v>231238.28218396945</c:v>
                </c:pt>
                <c:pt idx="283">
                  <c:v>231657.70304415774</c:v>
                </c:pt>
                <c:pt idx="284">
                  <c:v>232072.71954884057</c:v>
                </c:pt>
                <c:pt idx="285">
                  <c:v>232483.30784109229</c:v>
                </c:pt>
                <c:pt idx="286">
                  <c:v>232889.44393476224</c:v>
                </c:pt>
                <c:pt idx="287">
                  <c:v>233291.10371377476</c:v>
                </c:pt>
                <c:pt idx="288">
                  <c:v>233688.26293142544</c:v>
                </c:pt>
                <c:pt idx="289">
                  <c:v>234080.8972096736</c:v>
                </c:pt>
                <c:pt idx="290">
                  <c:v>234468.98203843078</c:v>
                </c:pt>
                <c:pt idx="291">
                  <c:v>234852.4927748456</c:v>
                </c:pt>
                <c:pt idx="292">
                  <c:v>235231.4046425845</c:v>
                </c:pt>
                <c:pt idx="293">
                  <c:v>235605.69273110884</c:v>
                </c:pt>
                <c:pt idx="294">
                  <c:v>235975.33199494789</c:v>
                </c:pt>
                <c:pt idx="295">
                  <c:v>236340.29725296792</c:v>
                </c:pt>
                <c:pt idx="296">
                  <c:v>236700.56318763742</c:v>
                </c:pt>
                <c:pt idx="297">
                  <c:v>237056.10434428824</c:v>
                </c:pt>
                <c:pt idx="298">
                  <c:v>237406.89513037275</c:v>
                </c:pt>
                <c:pt idx="299">
                  <c:v>237752.90981471707</c:v>
                </c:pt>
                <c:pt idx="300">
                  <c:v>238094.12252677014</c:v>
                </c:pt>
                <c:pt idx="301">
                  <c:v>238430.50725584867</c:v>
                </c:pt>
                <c:pt idx="302">
                  <c:v>238762.03785037823</c:v>
                </c:pt>
                <c:pt idx="303">
                  <c:v>239088.68801713001</c:v>
                </c:pt>
                <c:pt idx="304">
                  <c:v>239410.43132045356</c:v>
                </c:pt>
                <c:pt idx="305">
                  <c:v>239727.24118150529</c:v>
                </c:pt>
                <c:pt idx="306">
                  <c:v>240039.09087747292</c:v>
                </c:pt>
                <c:pt idx="307">
                  <c:v>240345.95354079557</c:v>
                </c:pt>
                <c:pt idx="308">
                  <c:v>240647.80215837972</c:v>
                </c:pt>
                <c:pt idx="309">
                  <c:v>240944.60957081098</c:v>
                </c:pt>
                <c:pt idx="310">
                  <c:v>241236.34847156142</c:v>
                </c:pt>
                <c:pt idx="311">
                  <c:v>241522.9914061928</c:v>
                </c:pt>
                <c:pt idx="312">
                  <c:v>241804.51077155527</c:v>
                </c:pt>
                <c:pt idx="313">
                  <c:v>242080.87881498199</c:v>
                </c:pt>
                <c:pt idx="314">
                  <c:v>242352.06763347914</c:v>
                </c:pt>
                <c:pt idx="315">
                  <c:v>242618.04917291165</c:v>
                </c:pt>
                <c:pt idx="316">
                  <c:v>242878.7952271846</c:v>
                </c:pt>
                <c:pt idx="317">
                  <c:v>243134.27743742007</c:v>
                </c:pt>
                <c:pt idx="318">
                  <c:v>243384.46729112949</c:v>
                </c:pt>
                <c:pt idx="319">
                  <c:v>243629.3361213817</c:v>
                </c:pt>
                <c:pt idx="320">
                  <c:v>243868.8551059663</c:v>
                </c:pt>
                <c:pt idx="321">
                  <c:v>244102.99526655258</c:v>
                </c:pt>
                <c:pt idx="322">
                  <c:v>244331.72746784388</c:v>
                </c:pt>
                <c:pt idx="323">
                  <c:v>244555.02241672738</c:v>
                </c:pt>
                <c:pt idx="324">
                  <c:v>244772.85066141919</c:v>
                </c:pt>
                <c:pt idx="325">
                  <c:v>244985.18259060493</c:v>
                </c:pt>
                <c:pt idx="326">
                  <c:v>245191.98843257563</c:v>
                </c:pt>
                <c:pt idx="327">
                  <c:v>245393.23825435885</c:v>
                </c:pt>
                <c:pt idx="328">
                  <c:v>245588.90196084525</c:v>
                </c:pt>
                <c:pt idx="329">
                  <c:v>245778.94929391032</c:v>
                </c:pt>
                <c:pt idx="330">
                  <c:v>245963.34983153135</c:v>
                </c:pt>
                <c:pt idx="331">
                  <c:v>246142.07298689967</c:v>
                </c:pt>
                <c:pt idx="332">
                  <c:v>246315.0880075281</c:v>
                </c:pt>
                <c:pt idx="333">
                  <c:v>246482.36397435344</c:v>
                </c:pt>
                <c:pt idx="334">
                  <c:v>246643.86980083428</c:v>
                </c:pt>
                <c:pt idx="335">
                  <c:v>246799.57423204376</c:v>
                </c:pt>
                <c:pt idx="336">
                  <c:v>246949.44584375748</c:v>
                </c:pt>
                <c:pt idx="337">
                  <c:v>247093.4530415365</c:v>
                </c:pt>
                <c:pt idx="338">
                  <c:v>247231.56405980533</c:v>
                </c:pt>
                <c:pt idx="339">
                  <c:v>247363.74696092497</c:v>
                </c:pt>
                <c:pt idx="340">
                  <c:v>247489.96963426087</c:v>
                </c:pt>
                <c:pt idx="341">
                  <c:v>247610.19979524586</c:v>
                </c:pt>
                <c:pt idx="342">
                  <c:v>247724.40498443804</c:v>
                </c:pt>
                <c:pt idx="343">
                  <c:v>247832.55256657355</c:v>
                </c:pt>
                <c:pt idx="344">
                  <c:v>247934.60972961414</c:v>
                </c:pt>
                <c:pt idx="345">
                  <c:v>248030.54348378972</c:v>
                </c:pt>
                <c:pt idx="346">
                  <c:v>248120.3206606356</c:v>
                </c:pt>
                <c:pt idx="347">
                  <c:v>248203.90791202459</c:v>
                </c:pt>
                <c:pt idx="348">
                  <c:v>248281.2717091938</c:v>
                </c:pt>
                <c:pt idx="349">
                  <c:v>248352.37834176619</c:v>
                </c:pt>
                <c:pt idx="350">
                  <c:v>248417.19391676688</c:v>
                </c:pt>
                <c:pt idx="351">
                  <c:v>248475.68435763399</c:v>
                </c:pt>
                <c:pt idx="352">
                  <c:v>248527.81540322435</c:v>
                </c:pt>
                <c:pt idx="353">
                  <c:v>248573.55260681349</c:v>
                </c:pt>
                <c:pt idx="354">
                  <c:v>248612.86133509059</c:v>
                </c:pt>
                <c:pt idx="355">
                  <c:v>248645.70676714773</c:v>
                </c:pt>
                <c:pt idx="356">
                  <c:v>248672.05389346369</c:v>
                </c:pt>
                <c:pt idx="357">
                  <c:v>248691.86751488238</c:v>
                </c:pt>
                <c:pt idx="358">
                  <c:v>248705.11224158562</c:v>
                </c:pt>
                <c:pt idx="359">
                  <c:v>248711.75249206036</c:v>
                </c:pt>
              </c:numCache>
            </c:numRef>
          </c:yVal>
          <c:smooth val="1"/>
          <c:extLst>
            <c:ext xmlns:c16="http://schemas.microsoft.com/office/drawing/2014/chart" uri="{C3380CC4-5D6E-409C-BE32-E72D297353CC}">
              <c16:uniqueId val="{00000002-EB64-4CFD-8AB9-5D07EAA90DFA}"/>
            </c:ext>
          </c:extLst>
        </c:ser>
        <c:dLbls>
          <c:showLegendKey val="0"/>
          <c:showVal val="0"/>
          <c:showCatName val="0"/>
          <c:showSerName val="0"/>
          <c:showPercent val="0"/>
          <c:showBubbleSize val="0"/>
        </c:dLbls>
        <c:axId val="196036480"/>
        <c:axId val="196908544"/>
      </c:scatterChart>
      <c:valAx>
        <c:axId val="1960364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Month</a:t>
                </a:r>
              </a:p>
            </c:rich>
          </c:tx>
          <c:layout>
            <c:manualLayout>
              <c:xMode val="edge"/>
              <c:yMode val="edge"/>
              <c:x val="0.48354103885162503"/>
              <c:y val="0.91326744871176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96908544"/>
        <c:crosses val="autoZero"/>
        <c:crossBetween val="midCat"/>
      </c:valAx>
      <c:valAx>
        <c:axId val="196908544"/>
        <c:scaling>
          <c:orientation val="minMax"/>
          <c:min val="0"/>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96036480"/>
        <c:crosses val="autoZero"/>
        <c:crossBetween val="midCat"/>
      </c:valAx>
      <c:spPr>
        <a:noFill/>
        <a:ln w="25400">
          <a:noFill/>
        </a:ln>
      </c:spPr>
    </c:plotArea>
    <c:legend>
      <c:legendPos val="r"/>
      <c:layout>
        <c:manualLayout>
          <c:xMode val="edge"/>
          <c:yMode val="edge"/>
          <c:x val="0.19135860146183409"/>
          <c:y val="5.6122588793917398E-2"/>
          <c:w val="0.4166679225378645"/>
          <c:h val="0.2244903551756695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6350">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rtex42.co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rtex42.com/"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7</xdr:row>
      <xdr:rowOff>99060</xdr:rowOff>
    </xdr:from>
    <xdr:to>
      <xdr:col>8</xdr:col>
      <xdr:colOff>390525</xdr:colOff>
      <xdr:row>15</xdr:row>
      <xdr:rowOff>51435</xdr:rowOff>
    </xdr:to>
    <xdr:pic>
      <xdr:nvPicPr>
        <xdr:cNvPr id="13338" name="Picture 26" descr="home-affordability-goal-seek">
          <a:extLst>
            <a:ext uri="{FF2B5EF4-FFF2-40B4-BE49-F238E27FC236}">
              <a16:creationId xmlns:a16="http://schemas.microsoft.com/office/drawing/2014/main" id="{00000000-0008-0000-0000-00001A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5070" y="1531620"/>
          <a:ext cx="2207895" cy="1354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228600</xdr:colOff>
      <xdr:row>0</xdr:row>
      <xdr:rowOff>28575</xdr:rowOff>
    </xdr:from>
    <xdr:to>
      <xdr:col>3</xdr:col>
      <xdr:colOff>403597</xdr:colOff>
      <xdr:row>0</xdr:row>
      <xdr:rowOff>333401</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229100" y="28575"/>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695325</xdr:colOff>
      <xdr:row>2</xdr:row>
      <xdr:rowOff>47625</xdr:rowOff>
    </xdr:from>
    <xdr:to>
      <xdr:col>8</xdr:col>
      <xdr:colOff>257175</xdr:colOff>
      <xdr:row>13</xdr:row>
      <xdr:rowOff>133350</xdr:rowOff>
    </xdr:to>
    <xdr:graphicFrame macro="">
      <xdr:nvGraphicFramePr>
        <xdr:cNvPr id="5141" name="Chart 21">
          <a:extLst>
            <a:ext uri="{FF2B5EF4-FFF2-40B4-BE49-F238E27FC236}">
              <a16:creationId xmlns:a16="http://schemas.microsoft.com/office/drawing/2014/main" id="{00000000-0008-0000-0100-000015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838200</xdr:colOff>
      <xdr:row>0</xdr:row>
      <xdr:rowOff>38100</xdr:rowOff>
    </xdr:from>
    <xdr:to>
      <xdr:col>8</xdr:col>
      <xdr:colOff>394072</xdr:colOff>
      <xdr:row>0</xdr:row>
      <xdr:rowOff>342926</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172075" y="38100"/>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home-expense-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home-expense-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personal-budget-spreadsheet.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home-expense-calculator.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vertex42.com/ExcelTemplates/loan-amortization-schedule.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home-expense-calculator.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8"/>
  <sheetViews>
    <sheetView showGridLines="0" tabSelected="1" workbookViewId="0">
      <selection activeCell="A2" sqref="A2"/>
    </sheetView>
  </sheetViews>
  <sheetFormatPr defaultColWidth="9.140625" defaultRowHeight="12.75" x14ac:dyDescent="0.2"/>
  <cols>
    <col min="1" max="1" width="7.140625" style="5" customWidth="1"/>
    <col min="2" max="2" width="52.85546875" style="5" customWidth="1"/>
    <col min="3" max="3" width="17.85546875" style="5" customWidth="1"/>
    <col min="4" max="4" width="7.140625" style="5" customWidth="1"/>
    <col min="5" max="5" width="5.7109375" style="5" customWidth="1"/>
    <col min="6" max="16384" width="9.140625" style="5"/>
  </cols>
  <sheetData>
    <row r="1" spans="1:9" ht="30" customHeight="1" x14ac:dyDescent="0.2">
      <c r="A1" s="92" t="s">
        <v>10</v>
      </c>
      <c r="B1" s="93"/>
      <c r="C1" s="94"/>
      <c r="D1" s="94"/>
      <c r="F1" s="74" t="s">
        <v>28</v>
      </c>
      <c r="G1" s="74"/>
      <c r="H1" s="74"/>
      <c r="I1" s="74"/>
    </row>
    <row r="2" spans="1:9" x14ac:dyDescent="0.2">
      <c r="A2" s="18" t="s">
        <v>69</v>
      </c>
      <c r="B2" s="18"/>
      <c r="D2" s="6" t="str">
        <f ca="1">"© 2005-" &amp; YEAR(TODAY()) &amp; " Vertex42 LLC"</f>
        <v>© 2005-2017 Vertex42 LLC</v>
      </c>
      <c r="F2" s="5" t="s">
        <v>62</v>
      </c>
    </row>
    <row r="3" spans="1:9" x14ac:dyDescent="0.2">
      <c r="F3" s="5" t="s">
        <v>63</v>
      </c>
    </row>
    <row r="4" spans="1:9" x14ac:dyDescent="0.2">
      <c r="F4" s="5" t="s">
        <v>64</v>
      </c>
    </row>
    <row r="5" spans="1:9" ht="15.75" x14ac:dyDescent="0.25">
      <c r="B5" s="103" t="s">
        <v>19</v>
      </c>
      <c r="C5" s="103"/>
      <c r="F5" s="8" t="s">
        <v>65</v>
      </c>
    </row>
    <row r="6" spans="1:9" ht="14.25" x14ac:dyDescent="0.2">
      <c r="B6" s="80" t="s">
        <v>34</v>
      </c>
      <c r="C6" s="75">
        <v>200000</v>
      </c>
      <c r="D6" s="7"/>
      <c r="F6" s="8" t="s">
        <v>66</v>
      </c>
    </row>
    <row r="7" spans="1:9" ht="14.25" x14ac:dyDescent="0.2">
      <c r="B7" s="80" t="s">
        <v>11</v>
      </c>
      <c r="C7" s="76">
        <v>5000</v>
      </c>
      <c r="F7" s="5" t="s">
        <v>67</v>
      </c>
    </row>
    <row r="8" spans="1:9" ht="14.25" x14ac:dyDescent="0.2">
      <c r="B8" s="80" t="s">
        <v>16</v>
      </c>
      <c r="C8" s="77">
        <v>30</v>
      </c>
    </row>
    <row r="9" spans="1:9" ht="14.25" x14ac:dyDescent="0.2">
      <c r="B9" s="80" t="s">
        <v>24</v>
      </c>
      <c r="C9" s="78">
        <v>6.5000000000000002E-2</v>
      </c>
    </row>
    <row r="10" spans="1:9" ht="14.25" x14ac:dyDescent="0.2">
      <c r="B10" s="80" t="s">
        <v>25</v>
      </c>
      <c r="C10" s="78">
        <v>1.7999999999999999E-2</v>
      </c>
      <c r="D10" s="9"/>
    </row>
    <row r="11" spans="1:9" ht="14.25" x14ac:dyDescent="0.2">
      <c r="B11" s="80" t="s">
        <v>32</v>
      </c>
      <c r="C11" s="78">
        <v>4.0000000000000001E-3</v>
      </c>
      <c r="D11" s="9"/>
    </row>
    <row r="12" spans="1:9" ht="14.25" x14ac:dyDescent="0.2">
      <c r="B12" s="80" t="s">
        <v>20</v>
      </c>
      <c r="C12" s="76">
        <v>150</v>
      </c>
    </row>
    <row r="13" spans="1:9" ht="14.25" x14ac:dyDescent="0.2">
      <c r="B13" s="80" t="s">
        <v>26</v>
      </c>
      <c r="C13" s="76">
        <v>700</v>
      </c>
    </row>
    <row r="14" spans="1:9" ht="14.25" x14ac:dyDescent="0.2">
      <c r="B14" s="80" t="s">
        <v>27</v>
      </c>
      <c r="C14" s="76">
        <v>1300</v>
      </c>
    </row>
    <row r="15" spans="1:9" ht="14.25" x14ac:dyDescent="0.2">
      <c r="B15" s="80" t="s">
        <v>36</v>
      </c>
      <c r="C15" s="79">
        <v>0.25</v>
      </c>
    </row>
    <row r="16" spans="1:9" x14ac:dyDescent="0.2">
      <c r="C16" s="10" t="s">
        <v>43</v>
      </c>
    </row>
    <row r="17" spans="2:9" ht="15.75" x14ac:dyDescent="0.25">
      <c r="B17" s="103" t="s">
        <v>21</v>
      </c>
      <c r="C17" s="103"/>
      <c r="F17" s="74" t="s">
        <v>33</v>
      </c>
      <c r="G17" s="74"/>
      <c r="H17" s="74"/>
      <c r="I17" s="74"/>
    </row>
    <row r="18" spans="2:9" ht="14.25" x14ac:dyDescent="0.2">
      <c r="B18" s="80" t="s">
        <v>2</v>
      </c>
      <c r="C18" s="81">
        <f>C6-C7</f>
        <v>195000</v>
      </c>
      <c r="F18" s="5" t="s">
        <v>35</v>
      </c>
    </row>
    <row r="19" spans="2:9" ht="14.25" x14ac:dyDescent="0.2">
      <c r="B19" s="80" t="s">
        <v>12</v>
      </c>
      <c r="C19" s="82">
        <f>-PMT(C9/12,C8*12,C18)</f>
        <v>1232.5326458112793</v>
      </c>
      <c r="F19" s="5" t="s">
        <v>41</v>
      </c>
    </row>
    <row r="20" spans="2:9" ht="14.25" x14ac:dyDescent="0.2">
      <c r="B20" s="80" t="s">
        <v>14</v>
      </c>
      <c r="C20" s="82">
        <f>C10*C6/12</f>
        <v>299.99999999999994</v>
      </c>
    </row>
    <row r="21" spans="2:9" ht="14.25" x14ac:dyDescent="0.2">
      <c r="B21" s="80" t="s">
        <v>15</v>
      </c>
      <c r="C21" s="82">
        <f>C11*C6/12+C12</f>
        <v>216.66666666666669</v>
      </c>
    </row>
    <row r="22" spans="2:9" ht="15" x14ac:dyDescent="0.25">
      <c r="B22" s="11" t="s">
        <v>22</v>
      </c>
      <c r="C22" s="12">
        <f>SUM(C19:C21)</f>
        <v>1749.199312477946</v>
      </c>
    </row>
    <row r="23" spans="2:9" x14ac:dyDescent="0.2">
      <c r="B23" s="13"/>
      <c r="C23" s="9"/>
    </row>
    <row r="24" spans="2:9" ht="15.75" x14ac:dyDescent="0.25">
      <c r="B24" s="103" t="s">
        <v>17</v>
      </c>
      <c r="C24" s="103"/>
    </row>
    <row r="25" spans="2:9" ht="14.25" x14ac:dyDescent="0.2">
      <c r="B25" s="80" t="s">
        <v>13</v>
      </c>
      <c r="C25" s="82">
        <f>C13/12</f>
        <v>58.333333333333336</v>
      </c>
    </row>
    <row r="26" spans="2:9" ht="14.25" x14ac:dyDescent="0.2">
      <c r="B26" s="80" t="s">
        <v>18</v>
      </c>
      <c r="C26" s="82">
        <f>C14/12</f>
        <v>108.33333333333333</v>
      </c>
    </row>
    <row r="27" spans="2:9" ht="15" x14ac:dyDescent="0.25">
      <c r="B27" s="11" t="s">
        <v>23</v>
      </c>
      <c r="C27" s="12">
        <f>C22+SUM(C25:C26)</f>
        <v>1915.8659791446128</v>
      </c>
    </row>
    <row r="29" spans="2:9" ht="15.75" x14ac:dyDescent="0.25">
      <c r="B29" s="103" t="s">
        <v>38</v>
      </c>
      <c r="C29" s="103"/>
    </row>
    <row r="30" spans="2:9" x14ac:dyDescent="0.2">
      <c r="B30" s="84" t="s">
        <v>61</v>
      </c>
      <c r="C30" s="83"/>
    </row>
    <row r="31" spans="2:9" ht="14.25" x14ac:dyDescent="0.2">
      <c r="B31" s="80" t="s">
        <v>37</v>
      </c>
      <c r="C31" s="82">
        <f>-IPMT(C9/12,6,C8*12,C18)</f>
        <v>1051.423675605221</v>
      </c>
    </row>
    <row r="32" spans="2:9" ht="14.25" x14ac:dyDescent="0.2">
      <c r="B32" s="80" t="s">
        <v>39</v>
      </c>
      <c r="C32" s="82">
        <f>C15*(C31+C20)</f>
        <v>337.85591890130524</v>
      </c>
    </row>
    <row r="33" spans="1:3" ht="15" x14ac:dyDescent="0.25">
      <c r="A33" s="10" t="s">
        <v>43</v>
      </c>
      <c r="B33" s="11" t="s">
        <v>40</v>
      </c>
      <c r="C33" s="12">
        <f>C27-C32</f>
        <v>1578.0100602433076</v>
      </c>
    </row>
    <row r="36" spans="1:3" x14ac:dyDescent="0.2">
      <c r="A36" s="14" t="s">
        <v>45</v>
      </c>
    </row>
    <row r="37" spans="1:3" x14ac:dyDescent="0.2">
      <c r="A37" s="15" t="s">
        <v>42</v>
      </c>
    </row>
    <row r="38" spans="1:3" x14ac:dyDescent="0.2">
      <c r="A38" s="16"/>
    </row>
  </sheetData>
  <mergeCells count="4">
    <mergeCell ref="B29:C29"/>
    <mergeCell ref="B24:C24"/>
    <mergeCell ref="B17:C17"/>
    <mergeCell ref="B5:C5"/>
  </mergeCells>
  <phoneticPr fontId="6" type="noConversion"/>
  <dataValidations count="1">
    <dataValidation type="whole" allowBlank="1" showInputMessage="1" showErrorMessage="1" errorTitle="Input Error" error="The term of the loan should be a whole number between 1 and 30" sqref="C8">
      <formula1>1</formula1>
      <formula2>30</formula2>
    </dataValidation>
  </dataValidations>
  <hyperlinks>
    <hyperlink ref="A2" r:id="rId1"/>
  </hyperlinks>
  <printOptions horizontalCentered="1"/>
  <pageMargins left="0.5" right="0.5" top="0.5" bottom="0.5" header="0.25" footer="0.25"/>
  <pageSetup scale="11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8"/>
  <sheetViews>
    <sheetView showGridLines="0" workbookViewId="0">
      <selection activeCell="D5" sqref="D5"/>
    </sheetView>
  </sheetViews>
  <sheetFormatPr defaultColWidth="9.140625" defaultRowHeight="12.75" x14ac:dyDescent="0.2"/>
  <cols>
    <col min="1" max="1" width="7.140625" style="17" customWidth="1"/>
    <col min="2" max="2" width="7.85546875" style="17" customWidth="1"/>
    <col min="3" max="3" width="11.42578125" style="17" customWidth="1"/>
    <col min="4" max="7" width="12.85546875" style="17" customWidth="1"/>
    <col min="8" max="8" width="14.28515625" style="17" customWidth="1"/>
    <col min="9" max="9" width="7.140625" style="17" customWidth="1"/>
    <col min="10" max="10" width="12.5703125" style="17" customWidth="1"/>
    <col min="11" max="16384" width="9.140625" style="17"/>
  </cols>
  <sheetData>
    <row r="1" spans="1:9" ht="30" customHeight="1" x14ac:dyDescent="0.2">
      <c r="A1" s="101" t="s">
        <v>29</v>
      </c>
      <c r="B1" s="102"/>
      <c r="C1" s="102"/>
      <c r="D1" s="102"/>
      <c r="E1" s="102"/>
      <c r="F1" s="102"/>
      <c r="G1" s="102"/>
      <c r="H1" s="102"/>
      <c r="I1" s="102"/>
    </row>
    <row r="2" spans="1:9" x14ac:dyDescent="0.2">
      <c r="A2" s="18" t="s">
        <v>69</v>
      </c>
      <c r="I2" s="6" t="str">
        <f ca="1">"© 2005-" &amp; YEAR(TODAY()) &amp; " Vertex42 LLC"</f>
        <v>© 2005-2017 Vertex42 LLC</v>
      </c>
    </row>
    <row r="5" spans="1:9" x14ac:dyDescent="0.2">
      <c r="C5" s="19" t="s">
        <v>2</v>
      </c>
      <c r="D5" s="99">
        <f>Calculator!C18</f>
        <v>195000</v>
      </c>
    </row>
    <row r="6" spans="1:9" x14ac:dyDescent="0.2">
      <c r="C6" s="19" t="s">
        <v>3</v>
      </c>
      <c r="D6" s="95">
        <f>Calculator!C9</f>
        <v>6.5000000000000002E-2</v>
      </c>
    </row>
    <row r="7" spans="1:9" x14ac:dyDescent="0.2">
      <c r="C7" s="19" t="s">
        <v>31</v>
      </c>
      <c r="D7" s="96">
        <f>Calculator!C8</f>
        <v>30</v>
      </c>
      <c r="F7" s="20" t="s">
        <v>43</v>
      </c>
    </row>
    <row r="8" spans="1:9" x14ac:dyDescent="0.2">
      <c r="C8" s="19" t="s">
        <v>30</v>
      </c>
      <c r="D8" s="97">
        <v>42005</v>
      </c>
    </row>
    <row r="9" spans="1:9" x14ac:dyDescent="0.2">
      <c r="C9" s="19"/>
    </row>
    <row r="11" spans="1:9" x14ac:dyDescent="0.2">
      <c r="C11" s="19" t="s">
        <v>44</v>
      </c>
      <c r="D11" s="98">
        <f>PMT(D6/12,D7*12,-D5)</f>
        <v>1232.5326458112793</v>
      </c>
      <c r="E11" s="21"/>
    </row>
    <row r="12" spans="1:9" x14ac:dyDescent="0.2">
      <c r="C12" s="19" t="s">
        <v>7</v>
      </c>
      <c r="D12" s="98">
        <f>SUM(D16:D377)</f>
        <v>248711.75249206036</v>
      </c>
    </row>
    <row r="13" spans="1:9" x14ac:dyDescent="0.2">
      <c r="B13" s="19"/>
      <c r="C13" s="19"/>
    </row>
    <row r="15" spans="1:9" ht="26.25" thickBot="1" x14ac:dyDescent="0.25">
      <c r="B15" s="85" t="s">
        <v>4</v>
      </c>
      <c r="C15" s="86" t="s">
        <v>6</v>
      </c>
      <c r="D15" s="87" t="s">
        <v>1</v>
      </c>
      <c r="E15" s="86" t="s">
        <v>8</v>
      </c>
      <c r="F15" s="86" t="s">
        <v>0</v>
      </c>
      <c r="G15" s="86" t="s">
        <v>9</v>
      </c>
      <c r="H15" s="86" t="s">
        <v>5</v>
      </c>
    </row>
    <row r="16" spans="1:9" x14ac:dyDescent="0.2">
      <c r="B16" s="88"/>
      <c r="C16" s="89"/>
      <c r="D16" s="90"/>
      <c r="E16" s="90"/>
      <c r="F16" s="90"/>
      <c r="G16" s="90"/>
      <c r="H16" s="100">
        <f>D5</f>
        <v>195000</v>
      </c>
      <c r="I16" s="22"/>
    </row>
    <row r="17" spans="2:8" x14ac:dyDescent="0.2">
      <c r="B17" s="23">
        <f>IF(B16&gt;=$D$7*12,"",B16+1)</f>
        <v>1</v>
      </c>
      <c r="C17" s="3">
        <f>IF(B17="","",DATE(YEAR($D$8),MONTH($D$8)+B17,DAY($D$8)))</f>
        <v>42036</v>
      </c>
      <c r="D17" s="24">
        <f>IF(B17="","-",$D$6/12*H16)</f>
        <v>1056.25</v>
      </c>
      <c r="E17" s="24">
        <f>IF(B17="","-",SUM($D$17:D17))</f>
        <v>1056.25</v>
      </c>
      <c r="F17" s="24">
        <f t="shared" ref="F17:F80" si="0">IF(B17="","-",$D$11-D17)</f>
        <v>176.28264581127928</v>
      </c>
      <c r="G17" s="24">
        <f>IF(B17="","-",SUM($F$17:F17))</f>
        <v>176.28264581127928</v>
      </c>
      <c r="H17" s="24">
        <f>IF(B17="","-",H16-F17)</f>
        <v>194823.71735418873</v>
      </c>
    </row>
    <row r="18" spans="2:8" x14ac:dyDescent="0.2">
      <c r="B18" s="23">
        <f t="shared" ref="B18:B81" si="1">IF(B17&gt;=$D$7*12,"",B17+1)</f>
        <v>2</v>
      </c>
      <c r="C18" s="3">
        <f t="shared" ref="C18:C81" si="2">IF(B18="","",DATE(YEAR($D$8),MONTH($D$8)+B18,DAY($D$8)))</f>
        <v>42064</v>
      </c>
      <c r="D18" s="24">
        <f t="shared" ref="D18:D81" si="3">IF(B18="","-",$D$6/12*H17)</f>
        <v>1055.2951356685223</v>
      </c>
      <c r="E18" s="24">
        <f>IF(B18="","-",SUM($D$17:D18))</f>
        <v>2111.5451356685226</v>
      </c>
      <c r="F18" s="24">
        <f t="shared" si="0"/>
        <v>177.23751014275695</v>
      </c>
      <c r="G18" s="24">
        <f>IF(B18="","-",SUM($F$17:F18))</f>
        <v>353.52015595403623</v>
      </c>
      <c r="H18" s="24">
        <f t="shared" ref="H18:H81" si="4">IF(B18="","-",H17-F18)</f>
        <v>194646.47984404597</v>
      </c>
    </row>
    <row r="19" spans="2:8" x14ac:dyDescent="0.2">
      <c r="B19" s="23">
        <f t="shared" si="1"/>
        <v>3</v>
      </c>
      <c r="C19" s="3">
        <f t="shared" si="2"/>
        <v>42095</v>
      </c>
      <c r="D19" s="24">
        <f t="shared" si="3"/>
        <v>1054.3350991552491</v>
      </c>
      <c r="E19" s="24">
        <f>IF(B19="","-",SUM($D$17:D19))</f>
        <v>3165.8802348237714</v>
      </c>
      <c r="F19" s="24">
        <f t="shared" si="0"/>
        <v>178.19754665603023</v>
      </c>
      <c r="G19" s="24">
        <f>IF(B19="","-",SUM($F$17:F19))</f>
        <v>531.71770261006645</v>
      </c>
      <c r="H19" s="24">
        <f t="shared" si="4"/>
        <v>194468.28229738993</v>
      </c>
    </row>
    <row r="20" spans="2:8" x14ac:dyDescent="0.2">
      <c r="B20" s="23">
        <f t="shared" si="1"/>
        <v>4</v>
      </c>
      <c r="C20" s="3">
        <f t="shared" si="2"/>
        <v>42125</v>
      </c>
      <c r="D20" s="24">
        <f t="shared" si="3"/>
        <v>1053.3698624441954</v>
      </c>
      <c r="E20" s="24">
        <f>IF(B20="","-",SUM($D$17:D20))</f>
        <v>4219.2500972679663</v>
      </c>
      <c r="F20" s="24">
        <f t="shared" si="0"/>
        <v>179.16278336708388</v>
      </c>
      <c r="G20" s="24">
        <f>IF(B20="","-",SUM($F$17:F20))</f>
        <v>710.88048597715033</v>
      </c>
      <c r="H20" s="24">
        <f t="shared" si="4"/>
        <v>194289.11951402284</v>
      </c>
    </row>
    <row r="21" spans="2:8" x14ac:dyDescent="0.2">
      <c r="B21" s="23">
        <f t="shared" si="1"/>
        <v>5</v>
      </c>
      <c r="C21" s="3">
        <f t="shared" si="2"/>
        <v>42156</v>
      </c>
      <c r="D21" s="24">
        <f t="shared" si="3"/>
        <v>1052.3993973676238</v>
      </c>
      <c r="E21" s="24">
        <f>IF(B21="","-",SUM($D$17:D21))</f>
        <v>5271.6494946355906</v>
      </c>
      <c r="F21" s="24">
        <f t="shared" si="0"/>
        <v>180.13324844365548</v>
      </c>
      <c r="G21" s="24">
        <f>IF(B21="","-",SUM($F$17:F21))</f>
        <v>891.0137344208058</v>
      </c>
      <c r="H21" s="24">
        <f t="shared" si="4"/>
        <v>194108.98626557918</v>
      </c>
    </row>
    <row r="22" spans="2:8" x14ac:dyDescent="0.2">
      <c r="B22" s="23">
        <f t="shared" si="1"/>
        <v>6</v>
      </c>
      <c r="C22" s="3">
        <f t="shared" si="2"/>
        <v>42186</v>
      </c>
      <c r="D22" s="24">
        <f t="shared" si="3"/>
        <v>1051.4236756052205</v>
      </c>
      <c r="E22" s="24">
        <f>IF(B22="","-",SUM($D$17:D22))</f>
        <v>6323.0731702408111</v>
      </c>
      <c r="F22" s="24">
        <f t="shared" si="0"/>
        <v>181.10897020605876</v>
      </c>
      <c r="G22" s="24">
        <f>IF(B22="","-",SUM($F$17:F22))</f>
        <v>1072.1227046268646</v>
      </c>
      <c r="H22" s="24">
        <f t="shared" si="4"/>
        <v>193927.87729537312</v>
      </c>
    </row>
    <row r="23" spans="2:8" x14ac:dyDescent="0.2">
      <c r="B23" s="23">
        <f t="shared" si="1"/>
        <v>7</v>
      </c>
      <c r="C23" s="3">
        <f t="shared" si="2"/>
        <v>42217</v>
      </c>
      <c r="D23" s="24">
        <f t="shared" si="3"/>
        <v>1050.4426686832712</v>
      </c>
      <c r="E23" s="24">
        <f>IF(B23="","-",SUM($D$17:D23))</f>
        <v>7373.5158389240823</v>
      </c>
      <c r="F23" s="24">
        <f t="shared" si="0"/>
        <v>182.08997712800806</v>
      </c>
      <c r="G23" s="24">
        <f>IF(B23="","-",SUM($F$17:F23))</f>
        <v>1254.2126817548726</v>
      </c>
      <c r="H23" s="24">
        <f t="shared" si="4"/>
        <v>193745.78731824513</v>
      </c>
    </row>
    <row r="24" spans="2:8" x14ac:dyDescent="0.2">
      <c r="B24" s="23">
        <f t="shared" si="1"/>
        <v>8</v>
      </c>
      <c r="C24" s="3">
        <f t="shared" si="2"/>
        <v>42248</v>
      </c>
      <c r="D24" s="24">
        <f t="shared" si="3"/>
        <v>1049.4563479738279</v>
      </c>
      <c r="E24" s="24">
        <f>IF(B24="","-",SUM($D$17:D24))</f>
        <v>8422.9721868979104</v>
      </c>
      <c r="F24" s="24">
        <f t="shared" si="0"/>
        <v>183.07629783745142</v>
      </c>
      <c r="G24" s="24">
        <f>IF(B24="","-",SUM($F$17:F24))</f>
        <v>1437.288979592324</v>
      </c>
      <c r="H24" s="24">
        <f t="shared" si="4"/>
        <v>193562.71102040767</v>
      </c>
    </row>
    <row r="25" spans="2:8" x14ac:dyDescent="0.2">
      <c r="B25" s="23">
        <f t="shared" si="1"/>
        <v>9</v>
      </c>
      <c r="C25" s="3">
        <f t="shared" si="2"/>
        <v>42278</v>
      </c>
      <c r="D25" s="24">
        <f t="shared" si="3"/>
        <v>1048.4646846938749</v>
      </c>
      <c r="E25" s="24">
        <f>IF(B25="","-",SUM($D$17:D25))</f>
        <v>9471.4368715917844</v>
      </c>
      <c r="F25" s="24">
        <f t="shared" si="0"/>
        <v>184.06796111740437</v>
      </c>
      <c r="G25" s="24">
        <f>IF(B25="","-",SUM($F$17:F25))</f>
        <v>1621.3569407097284</v>
      </c>
      <c r="H25" s="24">
        <f t="shared" si="4"/>
        <v>193378.64305929028</v>
      </c>
    </row>
    <row r="26" spans="2:8" x14ac:dyDescent="0.2">
      <c r="B26" s="23">
        <f t="shared" si="1"/>
        <v>10</v>
      </c>
      <c r="C26" s="3">
        <f t="shared" si="2"/>
        <v>42309</v>
      </c>
      <c r="D26" s="24">
        <f t="shared" si="3"/>
        <v>1047.467649904489</v>
      </c>
      <c r="E26" s="24">
        <f>IF(B26="","-",SUM($D$17:D26))</f>
        <v>10518.904521496273</v>
      </c>
      <c r="F26" s="24">
        <f t="shared" si="0"/>
        <v>185.06499590679027</v>
      </c>
      <c r="G26" s="24">
        <f>IF(B26="","-",SUM($F$17:F26))</f>
        <v>1806.4219366165187</v>
      </c>
      <c r="H26" s="24">
        <f t="shared" si="4"/>
        <v>193193.57806338349</v>
      </c>
    </row>
    <row r="27" spans="2:8" x14ac:dyDescent="0.2">
      <c r="B27" s="23">
        <f t="shared" si="1"/>
        <v>11</v>
      </c>
      <c r="C27" s="3">
        <f t="shared" si="2"/>
        <v>42339</v>
      </c>
      <c r="D27" s="24">
        <f t="shared" si="3"/>
        <v>1046.465214509994</v>
      </c>
      <c r="E27" s="24">
        <f>IF(B27="","-",SUM($D$17:D27))</f>
        <v>11565.369736006267</v>
      </c>
      <c r="F27" s="24">
        <f t="shared" si="0"/>
        <v>186.0674313012853</v>
      </c>
      <c r="G27" s="24">
        <f>IF(B27="","-",SUM($F$17:F27))</f>
        <v>1992.489367917804</v>
      </c>
      <c r="H27" s="24">
        <f t="shared" si="4"/>
        <v>193007.51063208221</v>
      </c>
    </row>
    <row r="28" spans="2:8" x14ac:dyDescent="0.2">
      <c r="B28" s="23">
        <f t="shared" si="1"/>
        <v>12</v>
      </c>
      <c r="C28" s="3">
        <f t="shared" si="2"/>
        <v>42370</v>
      </c>
      <c r="D28" s="24">
        <f t="shared" si="3"/>
        <v>1045.4573492571119</v>
      </c>
      <c r="E28" s="24">
        <f>IF(B28="","-",SUM($D$17:D28))</f>
        <v>12610.82708526338</v>
      </c>
      <c r="F28" s="24">
        <f t="shared" si="0"/>
        <v>187.07529655416738</v>
      </c>
      <c r="G28" s="24">
        <f>IF(B28="","-",SUM($F$17:F28))</f>
        <v>2179.5646644719714</v>
      </c>
      <c r="H28" s="24">
        <f t="shared" si="4"/>
        <v>192820.43533552805</v>
      </c>
    </row>
    <row r="29" spans="2:8" x14ac:dyDescent="0.2">
      <c r="B29" s="23">
        <f t="shared" si="1"/>
        <v>13</v>
      </c>
      <c r="C29" s="3">
        <f t="shared" si="2"/>
        <v>42401</v>
      </c>
      <c r="D29" s="24">
        <f t="shared" si="3"/>
        <v>1044.4440247341104</v>
      </c>
      <c r="E29" s="24">
        <f>IF(B29="","-",SUM($D$17:D29))</f>
        <v>13655.271109997489</v>
      </c>
      <c r="F29" s="24">
        <f t="shared" si="0"/>
        <v>188.08862107716891</v>
      </c>
      <c r="G29" s="24">
        <f>IF(B29="","-",SUM($F$17:F29))</f>
        <v>2367.6532855491405</v>
      </c>
      <c r="H29" s="24">
        <f t="shared" si="4"/>
        <v>192632.34671445089</v>
      </c>
    </row>
    <row r="30" spans="2:8" x14ac:dyDescent="0.2">
      <c r="B30" s="23">
        <f t="shared" si="1"/>
        <v>14</v>
      </c>
      <c r="C30" s="3">
        <f t="shared" si="2"/>
        <v>42430</v>
      </c>
      <c r="D30" s="24">
        <f t="shared" si="3"/>
        <v>1043.4252113699424</v>
      </c>
      <c r="E30" s="24">
        <f>IF(B30="","-",SUM($D$17:D30))</f>
        <v>14698.696321367432</v>
      </c>
      <c r="F30" s="24">
        <f t="shared" si="0"/>
        <v>189.10743444133686</v>
      </c>
      <c r="G30" s="24">
        <f>IF(B30="","-",SUM($F$17:F30))</f>
        <v>2556.7607199904774</v>
      </c>
      <c r="H30" s="24">
        <f t="shared" si="4"/>
        <v>192443.23928000955</v>
      </c>
    </row>
    <row r="31" spans="2:8" x14ac:dyDescent="0.2">
      <c r="B31" s="23">
        <f t="shared" si="1"/>
        <v>15</v>
      </c>
      <c r="C31" s="3">
        <f t="shared" si="2"/>
        <v>42461</v>
      </c>
      <c r="D31" s="24">
        <f t="shared" si="3"/>
        <v>1042.4008794333852</v>
      </c>
      <c r="E31" s="24">
        <f>IF(B31="","-",SUM($D$17:D31))</f>
        <v>15741.097200800818</v>
      </c>
      <c r="F31" s="24">
        <f t="shared" si="0"/>
        <v>190.13176637789411</v>
      </c>
      <c r="G31" s="24">
        <f>IF(B31="","-",SUM($F$17:F31))</f>
        <v>2746.8924863683715</v>
      </c>
      <c r="H31" s="24">
        <f t="shared" si="4"/>
        <v>192253.10751363166</v>
      </c>
    </row>
    <row r="32" spans="2:8" x14ac:dyDescent="0.2">
      <c r="B32" s="23">
        <f t="shared" si="1"/>
        <v>16</v>
      </c>
      <c r="C32" s="3">
        <f t="shared" si="2"/>
        <v>42491</v>
      </c>
      <c r="D32" s="24">
        <f t="shared" si="3"/>
        <v>1041.3709990321715</v>
      </c>
      <c r="E32" s="24">
        <f>IF(B32="","-",SUM($D$17:D32))</f>
        <v>16782.468199832991</v>
      </c>
      <c r="F32" s="24">
        <f t="shared" si="0"/>
        <v>191.16164677910774</v>
      </c>
      <c r="G32" s="24">
        <f>IF(B32="","-",SUM($F$17:F32))</f>
        <v>2938.0541331474792</v>
      </c>
      <c r="H32" s="24">
        <f t="shared" si="4"/>
        <v>192061.94586685256</v>
      </c>
    </row>
    <row r="33" spans="2:8" x14ac:dyDescent="0.2">
      <c r="B33" s="23">
        <f t="shared" si="1"/>
        <v>17</v>
      </c>
      <c r="C33" s="3">
        <f t="shared" si="2"/>
        <v>42522</v>
      </c>
      <c r="D33" s="24">
        <f t="shared" si="3"/>
        <v>1040.335540112118</v>
      </c>
      <c r="E33" s="24">
        <f>IF(B33="","-",SUM($D$17:D33))</f>
        <v>17822.80373994511</v>
      </c>
      <c r="F33" s="24">
        <f t="shared" si="0"/>
        <v>192.19710569916128</v>
      </c>
      <c r="G33" s="24">
        <f>IF(B33="","-",SUM($F$17:F33))</f>
        <v>3130.2512388466403</v>
      </c>
      <c r="H33" s="24">
        <f t="shared" si="4"/>
        <v>191869.7487611534</v>
      </c>
    </row>
    <row r="34" spans="2:8" x14ac:dyDescent="0.2">
      <c r="B34" s="23">
        <f t="shared" si="1"/>
        <v>18</v>
      </c>
      <c r="C34" s="3">
        <f t="shared" si="2"/>
        <v>42552</v>
      </c>
      <c r="D34" s="24">
        <f t="shared" si="3"/>
        <v>1039.2944724562476</v>
      </c>
      <c r="E34" s="24">
        <f>IF(B34="","-",SUM($D$17:D34))</f>
        <v>18862.098212401357</v>
      </c>
      <c r="F34" s="24">
        <f t="shared" si="0"/>
        <v>193.23817335503168</v>
      </c>
      <c r="G34" s="24">
        <f>IF(B34="","-",SUM($F$17:F34))</f>
        <v>3323.4894122016722</v>
      </c>
      <c r="H34" s="24">
        <f t="shared" si="4"/>
        <v>191676.51058779837</v>
      </c>
    </row>
    <row r="35" spans="2:8" x14ac:dyDescent="0.2">
      <c r="B35" s="23">
        <f t="shared" si="1"/>
        <v>19</v>
      </c>
      <c r="C35" s="3">
        <f t="shared" si="2"/>
        <v>42583</v>
      </c>
      <c r="D35" s="24">
        <f t="shared" si="3"/>
        <v>1038.2477656839078</v>
      </c>
      <c r="E35" s="24">
        <f>IF(B35="","-",SUM($D$17:D35))</f>
        <v>19900.345978085265</v>
      </c>
      <c r="F35" s="24">
        <f t="shared" si="0"/>
        <v>194.28488012737148</v>
      </c>
      <c r="G35" s="24">
        <f>IF(B35="","-",SUM($F$17:F35))</f>
        <v>3517.7742923290434</v>
      </c>
      <c r="H35" s="24">
        <f t="shared" si="4"/>
        <v>191482.22570767099</v>
      </c>
    </row>
    <row r="36" spans="2:8" x14ac:dyDescent="0.2">
      <c r="B36" s="23">
        <f t="shared" si="1"/>
        <v>20</v>
      </c>
      <c r="C36" s="3">
        <f t="shared" si="2"/>
        <v>42614</v>
      </c>
      <c r="D36" s="24">
        <f t="shared" si="3"/>
        <v>1037.1953892498846</v>
      </c>
      <c r="E36" s="24">
        <f>IF(B36="","-",SUM($D$17:D36))</f>
        <v>20937.54136733515</v>
      </c>
      <c r="F36" s="24">
        <f t="shared" si="0"/>
        <v>195.33725656139472</v>
      </c>
      <c r="G36" s="24">
        <f>IF(B36="","-",SUM($F$17:F36))</f>
        <v>3713.1115488904379</v>
      </c>
      <c r="H36" s="24">
        <f t="shared" si="4"/>
        <v>191286.88845110961</v>
      </c>
    </row>
    <row r="37" spans="2:8" x14ac:dyDescent="0.2">
      <c r="B37" s="23">
        <f t="shared" si="1"/>
        <v>21</v>
      </c>
      <c r="C37" s="3">
        <f t="shared" si="2"/>
        <v>42644</v>
      </c>
      <c r="D37" s="24">
        <f t="shared" si="3"/>
        <v>1036.1373124435104</v>
      </c>
      <c r="E37" s="24">
        <f>IF(B37="","-",SUM($D$17:D37))</f>
        <v>21973.678679778663</v>
      </c>
      <c r="F37" s="24">
        <f t="shared" si="0"/>
        <v>196.3953333677689</v>
      </c>
      <c r="G37" s="24">
        <f>IF(B37="","-",SUM($F$17:F37))</f>
        <v>3909.506882258207</v>
      </c>
      <c r="H37" s="24">
        <f t="shared" si="4"/>
        <v>191090.49311774183</v>
      </c>
    </row>
    <row r="38" spans="2:8" x14ac:dyDescent="0.2">
      <c r="B38" s="23">
        <f t="shared" si="1"/>
        <v>22</v>
      </c>
      <c r="C38" s="3">
        <f t="shared" si="2"/>
        <v>42675</v>
      </c>
      <c r="D38" s="24">
        <f t="shared" si="3"/>
        <v>1035.0735043877683</v>
      </c>
      <c r="E38" s="24">
        <f>IF(B38="","-",SUM($D$17:D38))</f>
        <v>23008.752184166431</v>
      </c>
      <c r="F38" s="24">
        <f t="shared" si="0"/>
        <v>197.45914142351103</v>
      </c>
      <c r="G38" s="24">
        <f>IF(B38="","-",SUM($F$17:F38))</f>
        <v>4106.9660236817181</v>
      </c>
      <c r="H38" s="24">
        <f t="shared" si="4"/>
        <v>190893.03397631831</v>
      </c>
    </row>
    <row r="39" spans="2:8" x14ac:dyDescent="0.2">
      <c r="B39" s="23">
        <f t="shared" si="1"/>
        <v>23</v>
      </c>
      <c r="C39" s="3">
        <f t="shared" si="2"/>
        <v>42705</v>
      </c>
      <c r="D39" s="24">
        <f t="shared" si="3"/>
        <v>1034.003934038391</v>
      </c>
      <c r="E39" s="24">
        <f>IF(B39="","-",SUM($D$17:D39))</f>
        <v>24042.756118204823</v>
      </c>
      <c r="F39" s="24">
        <f t="shared" si="0"/>
        <v>198.5287117728883</v>
      </c>
      <c r="G39" s="24">
        <f>IF(B39="","-",SUM($F$17:F39))</f>
        <v>4305.4947354546066</v>
      </c>
      <c r="H39" s="24">
        <f t="shared" si="4"/>
        <v>190694.50526454541</v>
      </c>
    </row>
    <row r="40" spans="2:8" x14ac:dyDescent="0.2">
      <c r="B40" s="23">
        <f t="shared" si="1"/>
        <v>24</v>
      </c>
      <c r="C40" s="3">
        <f t="shared" si="2"/>
        <v>42736</v>
      </c>
      <c r="D40" s="24">
        <f t="shared" si="3"/>
        <v>1032.9285701829544</v>
      </c>
      <c r="E40" s="24">
        <f>IF(B40="","-",SUM($D$17:D40))</f>
        <v>25075.684688387777</v>
      </c>
      <c r="F40" s="24">
        <f t="shared" si="0"/>
        <v>199.60407562832484</v>
      </c>
      <c r="G40" s="24">
        <f>IF(B40="","-",SUM($F$17:F40))</f>
        <v>4505.0988110829312</v>
      </c>
      <c r="H40" s="24">
        <f t="shared" si="4"/>
        <v>190494.90118891708</v>
      </c>
    </row>
    <row r="41" spans="2:8" x14ac:dyDescent="0.2">
      <c r="B41" s="23">
        <f t="shared" si="1"/>
        <v>25</v>
      </c>
      <c r="C41" s="3">
        <f t="shared" si="2"/>
        <v>42767</v>
      </c>
      <c r="D41" s="24">
        <f t="shared" si="3"/>
        <v>1031.8473814399676</v>
      </c>
      <c r="E41" s="24">
        <f>IF(B41="","-",SUM($D$17:D41))</f>
        <v>26107.532069827743</v>
      </c>
      <c r="F41" s="24">
        <f t="shared" si="0"/>
        <v>200.68526437131163</v>
      </c>
      <c r="G41" s="24">
        <f>IF(B41="","-",SUM($F$17:F41))</f>
        <v>4705.7840754542431</v>
      </c>
      <c r="H41" s="24">
        <f t="shared" si="4"/>
        <v>190294.21592454577</v>
      </c>
    </row>
    <row r="42" spans="2:8" x14ac:dyDescent="0.2">
      <c r="B42" s="23">
        <f t="shared" si="1"/>
        <v>26</v>
      </c>
      <c r="C42" s="3">
        <f t="shared" si="2"/>
        <v>42795</v>
      </c>
      <c r="D42" s="24">
        <f t="shared" si="3"/>
        <v>1030.7603362579564</v>
      </c>
      <c r="E42" s="24">
        <f>IF(B42="","-",SUM($D$17:D42))</f>
        <v>27138.2924060857</v>
      </c>
      <c r="F42" s="24">
        <f t="shared" si="0"/>
        <v>201.77230955332288</v>
      </c>
      <c r="G42" s="24">
        <f>IF(B42="","-",SUM($F$17:F42))</f>
        <v>4907.556385007566</v>
      </c>
      <c r="H42" s="24">
        <f t="shared" si="4"/>
        <v>190092.44361499246</v>
      </c>
    </row>
    <row r="43" spans="2:8" x14ac:dyDescent="0.2">
      <c r="B43" s="23">
        <f t="shared" si="1"/>
        <v>27</v>
      </c>
      <c r="C43" s="3">
        <f t="shared" si="2"/>
        <v>42826</v>
      </c>
      <c r="D43" s="24">
        <f t="shared" si="3"/>
        <v>1029.6674029145424</v>
      </c>
      <c r="E43" s="24">
        <f>IF(B43="","-",SUM($D$17:D43))</f>
        <v>28167.959809000244</v>
      </c>
      <c r="F43" s="24">
        <f t="shared" si="0"/>
        <v>202.86524289673685</v>
      </c>
      <c r="G43" s="24">
        <f>IF(B43="","-",SUM($F$17:F43))</f>
        <v>5110.421627904303</v>
      </c>
      <c r="H43" s="24">
        <f t="shared" si="4"/>
        <v>189889.57837209571</v>
      </c>
    </row>
    <row r="44" spans="2:8" x14ac:dyDescent="0.2">
      <c r="B44" s="23">
        <f t="shared" si="1"/>
        <v>28</v>
      </c>
      <c r="C44" s="3">
        <f t="shared" si="2"/>
        <v>42856</v>
      </c>
      <c r="D44" s="24">
        <f t="shared" si="3"/>
        <v>1028.5685495155185</v>
      </c>
      <c r="E44" s="24">
        <f>IF(B44="","-",SUM($D$17:D44))</f>
        <v>29196.528358515763</v>
      </c>
      <c r="F44" s="24">
        <f t="shared" si="0"/>
        <v>203.96409629576078</v>
      </c>
      <c r="G44" s="24">
        <f>IF(B44="","-",SUM($F$17:F44))</f>
        <v>5314.385724200064</v>
      </c>
      <c r="H44" s="24">
        <f t="shared" si="4"/>
        <v>189685.61427579995</v>
      </c>
    </row>
    <row r="45" spans="2:8" x14ac:dyDescent="0.2">
      <c r="B45" s="23">
        <f t="shared" si="1"/>
        <v>29</v>
      </c>
      <c r="C45" s="3">
        <f t="shared" si="2"/>
        <v>42887</v>
      </c>
      <c r="D45" s="24">
        <f t="shared" si="3"/>
        <v>1027.4637439939165</v>
      </c>
      <c r="E45" s="24">
        <f>IF(B45="","-",SUM($D$17:D45))</f>
        <v>30223.992102509681</v>
      </c>
      <c r="F45" s="24">
        <f t="shared" si="0"/>
        <v>205.06890181736276</v>
      </c>
      <c r="G45" s="24">
        <f>IF(B45="","-",SUM($F$17:F45))</f>
        <v>5519.4546260174266</v>
      </c>
      <c r="H45" s="24">
        <f t="shared" si="4"/>
        <v>189480.54537398258</v>
      </c>
    </row>
    <row r="46" spans="2:8" x14ac:dyDescent="0.2">
      <c r="B46" s="23">
        <f t="shared" si="1"/>
        <v>30</v>
      </c>
      <c r="C46" s="3">
        <f t="shared" si="2"/>
        <v>42917</v>
      </c>
      <c r="D46" s="24">
        <f t="shared" si="3"/>
        <v>1026.3529541090722</v>
      </c>
      <c r="E46" s="24">
        <f>IF(B46="","-",SUM($D$17:D46))</f>
        <v>31250.345056618753</v>
      </c>
      <c r="F46" s="24">
        <f t="shared" si="0"/>
        <v>206.17969170220704</v>
      </c>
      <c r="G46" s="24">
        <f>IF(B46="","-",SUM($F$17:F46))</f>
        <v>5725.6343177196341</v>
      </c>
      <c r="H46" s="24">
        <f t="shared" si="4"/>
        <v>189274.36568228036</v>
      </c>
    </row>
    <row r="47" spans="2:8" x14ac:dyDescent="0.2">
      <c r="B47" s="23">
        <f t="shared" si="1"/>
        <v>31</v>
      </c>
      <c r="C47" s="3">
        <f t="shared" si="2"/>
        <v>42948</v>
      </c>
      <c r="D47" s="24">
        <f t="shared" si="3"/>
        <v>1025.2361474456852</v>
      </c>
      <c r="E47" s="24">
        <f>IF(B47="","-",SUM($D$17:D47))</f>
        <v>32275.581204064438</v>
      </c>
      <c r="F47" s="24">
        <f t="shared" si="0"/>
        <v>207.29649836559406</v>
      </c>
      <c r="G47" s="24">
        <f>IF(B47="","-",SUM($F$17:F47))</f>
        <v>5932.9308160852279</v>
      </c>
      <c r="H47" s="24">
        <f t="shared" si="4"/>
        <v>189067.06918391478</v>
      </c>
    </row>
    <row r="48" spans="2:8" x14ac:dyDescent="0.2">
      <c r="B48" s="23">
        <f t="shared" si="1"/>
        <v>32</v>
      </c>
      <c r="C48" s="3">
        <f t="shared" si="2"/>
        <v>42979</v>
      </c>
      <c r="D48" s="24">
        <f t="shared" si="3"/>
        <v>1024.1132914128718</v>
      </c>
      <c r="E48" s="24">
        <f>IF(B48="","-",SUM($D$17:D48))</f>
        <v>33299.694495477306</v>
      </c>
      <c r="F48" s="24">
        <f t="shared" si="0"/>
        <v>208.41935439840745</v>
      </c>
      <c r="G48" s="24">
        <f>IF(B48="","-",SUM($F$17:F48))</f>
        <v>6141.3501704836353</v>
      </c>
      <c r="H48" s="24">
        <f t="shared" si="4"/>
        <v>188858.64982951636</v>
      </c>
    </row>
    <row r="49" spans="2:8" x14ac:dyDescent="0.2">
      <c r="B49" s="23">
        <f t="shared" si="1"/>
        <v>33</v>
      </c>
      <c r="C49" s="3">
        <f t="shared" si="2"/>
        <v>43009</v>
      </c>
      <c r="D49" s="24">
        <f t="shared" si="3"/>
        <v>1022.9843532432137</v>
      </c>
      <c r="E49" s="24">
        <f>IF(B49="","-",SUM($D$17:D49))</f>
        <v>34322.678848720519</v>
      </c>
      <c r="F49" s="24">
        <f t="shared" si="0"/>
        <v>209.54829256806556</v>
      </c>
      <c r="G49" s="24">
        <f>IF(B49="","-",SUM($F$17:F49))</f>
        <v>6350.8984630517007</v>
      </c>
      <c r="H49" s="24">
        <f t="shared" si="4"/>
        <v>188649.10153694829</v>
      </c>
    </row>
    <row r="50" spans="2:8" x14ac:dyDescent="0.2">
      <c r="B50" s="23">
        <f t="shared" si="1"/>
        <v>34</v>
      </c>
      <c r="C50" s="3">
        <f t="shared" si="2"/>
        <v>43040</v>
      </c>
      <c r="D50" s="24">
        <f t="shared" si="3"/>
        <v>1021.8492999918033</v>
      </c>
      <c r="E50" s="24">
        <f>IF(B50="","-",SUM($D$17:D50))</f>
        <v>35344.528148712321</v>
      </c>
      <c r="F50" s="24">
        <f t="shared" si="0"/>
        <v>210.68334581947602</v>
      </c>
      <c r="G50" s="24">
        <f>IF(B50="","-",SUM($F$17:F50))</f>
        <v>6561.5818088711767</v>
      </c>
      <c r="H50" s="24">
        <f t="shared" si="4"/>
        <v>188438.41819112882</v>
      </c>
    </row>
    <row r="51" spans="2:8" x14ac:dyDescent="0.2">
      <c r="B51" s="23">
        <f t="shared" si="1"/>
        <v>35</v>
      </c>
      <c r="C51" s="3">
        <f t="shared" si="2"/>
        <v>43070</v>
      </c>
      <c r="D51" s="24">
        <f t="shared" si="3"/>
        <v>1020.7080985352811</v>
      </c>
      <c r="E51" s="24">
        <f>IF(B51="","-",SUM($D$17:D51))</f>
        <v>36365.236247247602</v>
      </c>
      <c r="F51" s="24">
        <f t="shared" si="0"/>
        <v>211.82454727599816</v>
      </c>
      <c r="G51" s="24">
        <f>IF(B51="","-",SUM($F$17:F51))</f>
        <v>6773.4063561471748</v>
      </c>
      <c r="H51" s="24">
        <f t="shared" si="4"/>
        <v>188226.59364385283</v>
      </c>
    </row>
    <row r="52" spans="2:8" x14ac:dyDescent="0.2">
      <c r="B52" s="23">
        <f t="shared" si="1"/>
        <v>36</v>
      </c>
      <c r="C52" s="3">
        <f t="shared" si="2"/>
        <v>43101</v>
      </c>
      <c r="D52" s="24">
        <f t="shared" si="3"/>
        <v>1019.5607155708695</v>
      </c>
      <c r="E52" s="24">
        <f>IF(B52="","-",SUM($D$17:D52))</f>
        <v>37384.796962818473</v>
      </c>
      <c r="F52" s="24">
        <f t="shared" si="0"/>
        <v>212.97193024040973</v>
      </c>
      <c r="G52" s="24">
        <f>IF(B52="","-",SUM($F$17:F52))</f>
        <v>6986.3782863875849</v>
      </c>
      <c r="H52" s="24">
        <f t="shared" si="4"/>
        <v>188013.62171361243</v>
      </c>
    </row>
    <row r="53" spans="2:8" x14ac:dyDescent="0.2">
      <c r="B53" s="23">
        <f t="shared" si="1"/>
        <v>37</v>
      </c>
      <c r="C53" s="3">
        <f t="shared" si="2"/>
        <v>43132</v>
      </c>
      <c r="D53" s="24">
        <f t="shared" si="3"/>
        <v>1018.4071176154007</v>
      </c>
      <c r="E53" s="24">
        <f>IF(B53="","-",SUM($D$17:D53))</f>
        <v>38403.204080433876</v>
      </c>
      <c r="F53" s="24">
        <f t="shared" si="0"/>
        <v>214.12552819587859</v>
      </c>
      <c r="G53" s="24">
        <f>IF(B53="","-",SUM($F$17:F53))</f>
        <v>7200.5038145834633</v>
      </c>
      <c r="H53" s="24">
        <f t="shared" si="4"/>
        <v>187799.49618541656</v>
      </c>
    </row>
    <row r="54" spans="2:8" x14ac:dyDescent="0.2">
      <c r="B54" s="23">
        <f t="shared" si="1"/>
        <v>38</v>
      </c>
      <c r="C54" s="3">
        <f t="shared" si="2"/>
        <v>43160</v>
      </c>
      <c r="D54" s="24">
        <f t="shared" si="3"/>
        <v>1017.2472710043397</v>
      </c>
      <c r="E54" s="24">
        <f>IF(B54="","-",SUM($D$17:D54))</f>
        <v>39420.451351438212</v>
      </c>
      <c r="F54" s="24">
        <f t="shared" si="0"/>
        <v>215.28537480693956</v>
      </c>
      <c r="G54" s="24">
        <f>IF(B54="","-",SUM($F$17:F54))</f>
        <v>7415.7891893904025</v>
      </c>
      <c r="H54" s="24">
        <f t="shared" si="4"/>
        <v>187584.21081060963</v>
      </c>
    </row>
    <row r="55" spans="2:8" x14ac:dyDescent="0.2">
      <c r="B55" s="23">
        <f t="shared" si="1"/>
        <v>39</v>
      </c>
      <c r="C55" s="3">
        <f t="shared" si="2"/>
        <v>43191</v>
      </c>
      <c r="D55" s="24">
        <f t="shared" si="3"/>
        <v>1016.0811418908022</v>
      </c>
      <c r="E55" s="24">
        <f>IF(B55="","-",SUM($D$17:D55))</f>
        <v>40436.532493329018</v>
      </c>
      <c r="F55" s="24">
        <f t="shared" si="0"/>
        <v>216.45150392047708</v>
      </c>
      <c r="G55" s="24">
        <f>IF(B55="","-",SUM($F$17:F55))</f>
        <v>7632.2406933108796</v>
      </c>
      <c r="H55" s="24">
        <f t="shared" si="4"/>
        <v>187367.75930668914</v>
      </c>
    </row>
    <row r="56" spans="2:8" x14ac:dyDescent="0.2">
      <c r="B56" s="23">
        <f t="shared" si="1"/>
        <v>40</v>
      </c>
      <c r="C56" s="3">
        <f t="shared" si="2"/>
        <v>43221</v>
      </c>
      <c r="D56" s="24">
        <f t="shared" si="3"/>
        <v>1014.9086962445663</v>
      </c>
      <c r="E56" s="24">
        <f>IF(B56="","-",SUM($D$17:D56))</f>
        <v>41451.441189573583</v>
      </c>
      <c r="F56" s="24">
        <f t="shared" si="0"/>
        <v>217.62394956671301</v>
      </c>
      <c r="G56" s="24">
        <f>IF(B56="","-",SUM($F$17:F56))</f>
        <v>7849.8646428775928</v>
      </c>
      <c r="H56" s="24">
        <f t="shared" si="4"/>
        <v>187150.13535712243</v>
      </c>
    </row>
    <row r="57" spans="2:8" x14ac:dyDescent="0.2">
      <c r="B57" s="23">
        <f t="shared" si="1"/>
        <v>41</v>
      </c>
      <c r="C57" s="3">
        <f t="shared" si="2"/>
        <v>43252</v>
      </c>
      <c r="D57" s="24">
        <f t="shared" si="3"/>
        <v>1013.7298998510798</v>
      </c>
      <c r="E57" s="24">
        <f>IF(B57="","-",SUM($D$17:D57))</f>
        <v>42465.171089424664</v>
      </c>
      <c r="F57" s="24">
        <f t="shared" si="0"/>
        <v>218.80274596019945</v>
      </c>
      <c r="G57" s="24">
        <f>IF(B57="","-",SUM($F$17:F57))</f>
        <v>8068.6673888377918</v>
      </c>
      <c r="H57" s="24">
        <f t="shared" si="4"/>
        <v>186931.33261116224</v>
      </c>
    </row>
    <row r="58" spans="2:8" x14ac:dyDescent="0.2">
      <c r="B58" s="23">
        <f t="shared" si="1"/>
        <v>42</v>
      </c>
      <c r="C58" s="3">
        <f t="shared" si="2"/>
        <v>43282</v>
      </c>
      <c r="D58" s="24">
        <f t="shared" si="3"/>
        <v>1012.5447183104621</v>
      </c>
      <c r="E58" s="24">
        <f>IF(B58="","-",SUM($D$17:D58))</f>
        <v>43477.715807735127</v>
      </c>
      <c r="F58" s="24">
        <f t="shared" si="0"/>
        <v>219.98792750081714</v>
      </c>
      <c r="G58" s="24">
        <f>IF(B58="","-",SUM($F$17:F58))</f>
        <v>8288.6553163386088</v>
      </c>
      <c r="H58" s="24">
        <f t="shared" si="4"/>
        <v>186711.34468366142</v>
      </c>
    </row>
    <row r="59" spans="2:8" x14ac:dyDescent="0.2">
      <c r="B59" s="23">
        <f t="shared" si="1"/>
        <v>43</v>
      </c>
      <c r="C59" s="3">
        <f t="shared" si="2"/>
        <v>43313</v>
      </c>
      <c r="D59" s="24">
        <f t="shared" si="3"/>
        <v>1011.3531170364994</v>
      </c>
      <c r="E59" s="24">
        <f>IF(B59="","-",SUM($D$17:D59))</f>
        <v>44489.068924771629</v>
      </c>
      <c r="F59" s="24">
        <f t="shared" si="0"/>
        <v>221.1795287747799</v>
      </c>
      <c r="G59" s="24">
        <f>IF(B59="","-",SUM($F$17:F59))</f>
        <v>8509.8348451133879</v>
      </c>
      <c r="H59" s="24">
        <f t="shared" si="4"/>
        <v>186490.16515488664</v>
      </c>
    </row>
    <row r="60" spans="2:8" x14ac:dyDescent="0.2">
      <c r="B60" s="23">
        <f t="shared" si="1"/>
        <v>44</v>
      </c>
      <c r="C60" s="3">
        <f t="shared" si="2"/>
        <v>43344</v>
      </c>
      <c r="D60" s="24">
        <f t="shared" si="3"/>
        <v>1010.1550612556359</v>
      </c>
      <c r="E60" s="24">
        <f>IF(B60="","-",SUM($D$17:D60))</f>
        <v>45499.223986027268</v>
      </c>
      <c r="F60" s="24">
        <f t="shared" si="0"/>
        <v>222.37758455564335</v>
      </c>
      <c r="G60" s="24">
        <f>IF(B60="","-",SUM($F$17:F60))</f>
        <v>8732.2124296690308</v>
      </c>
      <c r="H60" s="24">
        <f t="shared" si="4"/>
        <v>186267.78757033098</v>
      </c>
    </row>
    <row r="61" spans="2:8" x14ac:dyDescent="0.2">
      <c r="B61" s="23">
        <f t="shared" si="1"/>
        <v>45</v>
      </c>
      <c r="C61" s="3">
        <f t="shared" si="2"/>
        <v>43374</v>
      </c>
      <c r="D61" s="24">
        <f t="shared" si="3"/>
        <v>1008.9505160059596</v>
      </c>
      <c r="E61" s="24">
        <f>IF(B61="","-",SUM($D$17:D61))</f>
        <v>46508.174502033224</v>
      </c>
      <c r="F61" s="24">
        <f t="shared" si="0"/>
        <v>223.58212980531971</v>
      </c>
      <c r="G61" s="24">
        <f>IF(B61="","-",SUM($F$17:F61))</f>
        <v>8955.7945594743505</v>
      </c>
      <c r="H61" s="24">
        <f t="shared" si="4"/>
        <v>186044.20544052566</v>
      </c>
    </row>
    <row r="62" spans="2:8" x14ac:dyDescent="0.2">
      <c r="B62" s="23">
        <f t="shared" si="1"/>
        <v>46</v>
      </c>
      <c r="C62" s="3">
        <f t="shared" si="2"/>
        <v>43405</v>
      </c>
      <c r="D62" s="24">
        <f t="shared" si="3"/>
        <v>1007.7394461361807</v>
      </c>
      <c r="E62" s="24">
        <f>IF(B62="","-",SUM($D$17:D62))</f>
        <v>47515.913948169407</v>
      </c>
      <c r="F62" s="24">
        <f t="shared" si="0"/>
        <v>224.79319967509855</v>
      </c>
      <c r="G62" s="24">
        <f>IF(B62="","-",SUM($F$17:F62))</f>
        <v>9180.58775914945</v>
      </c>
      <c r="H62" s="24">
        <f t="shared" si="4"/>
        <v>185819.41224085056</v>
      </c>
    </row>
    <row r="63" spans="2:8" x14ac:dyDescent="0.2">
      <c r="B63" s="23">
        <f t="shared" si="1"/>
        <v>47</v>
      </c>
      <c r="C63" s="3">
        <f t="shared" si="2"/>
        <v>43435</v>
      </c>
      <c r="D63" s="24">
        <f t="shared" si="3"/>
        <v>1006.5218163046072</v>
      </c>
      <c r="E63" s="24">
        <f>IF(B63="","-",SUM($D$17:D63))</f>
        <v>48522.435764474016</v>
      </c>
      <c r="F63" s="24">
        <f t="shared" si="0"/>
        <v>226.01082950667205</v>
      </c>
      <c r="G63" s="24">
        <f>IF(B63="","-",SUM($F$17:F63))</f>
        <v>9406.5985886561211</v>
      </c>
      <c r="H63" s="24">
        <f t="shared" si="4"/>
        <v>185593.40141134389</v>
      </c>
    </row>
    <row r="64" spans="2:8" x14ac:dyDescent="0.2">
      <c r="B64" s="23">
        <f t="shared" si="1"/>
        <v>48</v>
      </c>
      <c r="C64" s="3">
        <f t="shared" si="2"/>
        <v>43466</v>
      </c>
      <c r="D64" s="24">
        <f t="shared" si="3"/>
        <v>1005.2975909781128</v>
      </c>
      <c r="E64" s="24">
        <f>IF(B64="","-",SUM($D$17:D64))</f>
        <v>49527.733355452132</v>
      </c>
      <c r="F64" s="24">
        <f t="shared" si="0"/>
        <v>227.23505483316649</v>
      </c>
      <c r="G64" s="24">
        <f>IF(B64="","-",SUM($F$17:F64))</f>
        <v>9633.8336434892881</v>
      </c>
      <c r="H64" s="24">
        <f t="shared" si="4"/>
        <v>185366.16635651072</v>
      </c>
    </row>
    <row r="65" spans="2:8" x14ac:dyDescent="0.2">
      <c r="B65" s="23">
        <f t="shared" si="1"/>
        <v>49</v>
      </c>
      <c r="C65" s="3">
        <f t="shared" si="2"/>
        <v>43497</v>
      </c>
      <c r="D65" s="24">
        <f t="shared" si="3"/>
        <v>1004.0667344310997</v>
      </c>
      <c r="E65" s="24">
        <f>IF(B65="","-",SUM($D$17:D65))</f>
        <v>50531.800089883232</v>
      </c>
      <c r="F65" s="24">
        <f t="shared" si="0"/>
        <v>228.46591138017959</v>
      </c>
      <c r="G65" s="24">
        <f>IF(B65="","-",SUM($F$17:F65))</f>
        <v>9862.2995548694671</v>
      </c>
      <c r="H65" s="24">
        <f t="shared" si="4"/>
        <v>185137.70044513053</v>
      </c>
    </row>
    <row r="66" spans="2:8" x14ac:dyDescent="0.2">
      <c r="B66" s="23">
        <f t="shared" si="1"/>
        <v>50</v>
      </c>
      <c r="C66" s="3">
        <f t="shared" si="2"/>
        <v>43525</v>
      </c>
      <c r="D66" s="24">
        <f t="shared" si="3"/>
        <v>1002.8292107444571</v>
      </c>
      <c r="E66" s="24">
        <f>IF(B66="","-",SUM($D$17:D66))</f>
        <v>51534.62930062769</v>
      </c>
      <c r="F66" s="24">
        <f t="shared" si="0"/>
        <v>229.70343506682218</v>
      </c>
      <c r="G66" s="24">
        <f>IF(B66="","-",SUM($F$17:F66))</f>
        <v>10092.002989936289</v>
      </c>
      <c r="H66" s="24">
        <f t="shared" si="4"/>
        <v>184907.9970100637</v>
      </c>
    </row>
    <row r="67" spans="2:8" x14ac:dyDescent="0.2">
      <c r="B67" s="23">
        <f t="shared" si="1"/>
        <v>51</v>
      </c>
      <c r="C67" s="3">
        <f t="shared" si="2"/>
        <v>43556</v>
      </c>
      <c r="D67" s="24">
        <f t="shared" si="3"/>
        <v>1001.5849838045117</v>
      </c>
      <c r="E67" s="24">
        <f>IF(B67="","-",SUM($D$17:D67))</f>
        <v>52536.214284432201</v>
      </c>
      <c r="F67" s="24">
        <f t="shared" si="0"/>
        <v>230.94766200676759</v>
      </c>
      <c r="G67" s="24">
        <f>IF(B67="","-",SUM($F$17:F67))</f>
        <v>10322.950651943056</v>
      </c>
      <c r="H67" s="24">
        <f t="shared" si="4"/>
        <v>184677.04934805693</v>
      </c>
    </row>
    <row r="68" spans="2:8" x14ac:dyDescent="0.2">
      <c r="B68" s="23">
        <f t="shared" si="1"/>
        <v>52</v>
      </c>
      <c r="C68" s="3">
        <f t="shared" si="2"/>
        <v>43586</v>
      </c>
      <c r="D68" s="24">
        <f t="shared" si="3"/>
        <v>1000.3340173019751</v>
      </c>
      <c r="E68" s="24">
        <f>IF(B68="","-",SUM($D$17:D68))</f>
        <v>53536.548301734176</v>
      </c>
      <c r="F68" s="24">
        <f t="shared" si="0"/>
        <v>232.19862850930417</v>
      </c>
      <c r="G68" s="24">
        <f>IF(B68="","-",SUM($F$17:F68))</f>
        <v>10555.14928045236</v>
      </c>
      <c r="H68" s="24">
        <f t="shared" si="4"/>
        <v>184444.85071954763</v>
      </c>
    </row>
    <row r="69" spans="2:8" x14ac:dyDescent="0.2">
      <c r="B69" s="23">
        <f t="shared" si="1"/>
        <v>53</v>
      </c>
      <c r="C69" s="3">
        <f t="shared" si="2"/>
        <v>43617</v>
      </c>
      <c r="D69" s="24">
        <f t="shared" si="3"/>
        <v>999.07627473088303</v>
      </c>
      <c r="E69" s="24">
        <f>IF(B69="","-",SUM($D$17:D69))</f>
        <v>54535.624576465059</v>
      </c>
      <c r="F69" s="24">
        <f t="shared" si="0"/>
        <v>233.45637108039625</v>
      </c>
      <c r="G69" s="24">
        <f>IF(B69="","-",SUM($F$17:F69))</f>
        <v>10788.605651532756</v>
      </c>
      <c r="H69" s="24">
        <f t="shared" si="4"/>
        <v>184211.39434846723</v>
      </c>
    </row>
    <row r="70" spans="2:8" x14ac:dyDescent="0.2">
      <c r="B70" s="23">
        <f t="shared" si="1"/>
        <v>54</v>
      </c>
      <c r="C70" s="3">
        <f t="shared" si="2"/>
        <v>43647</v>
      </c>
      <c r="D70" s="24">
        <f t="shared" si="3"/>
        <v>997.81171938753084</v>
      </c>
      <c r="E70" s="24">
        <f>IF(B70="","-",SUM($D$17:D70))</f>
        <v>55533.436295852589</v>
      </c>
      <c r="F70" s="24">
        <f t="shared" si="0"/>
        <v>234.72092642374844</v>
      </c>
      <c r="G70" s="24">
        <f>IF(B70="","-",SUM($F$17:F70))</f>
        <v>11023.326577956504</v>
      </c>
      <c r="H70" s="24">
        <f t="shared" si="4"/>
        <v>183976.67342204347</v>
      </c>
    </row>
    <row r="71" spans="2:8" x14ac:dyDescent="0.2">
      <c r="B71" s="23">
        <f t="shared" si="1"/>
        <v>55</v>
      </c>
      <c r="C71" s="3">
        <f t="shared" si="2"/>
        <v>43678</v>
      </c>
      <c r="D71" s="24">
        <f t="shared" si="3"/>
        <v>996.54031436940215</v>
      </c>
      <c r="E71" s="24">
        <f>IF(B71="","-",SUM($D$17:D71))</f>
        <v>56529.976610221995</v>
      </c>
      <c r="F71" s="24">
        <f t="shared" si="0"/>
        <v>235.99233144187713</v>
      </c>
      <c r="G71" s="24">
        <f>IF(B71="","-",SUM($F$17:F71))</f>
        <v>11259.318909398382</v>
      </c>
      <c r="H71" s="24">
        <f t="shared" si="4"/>
        <v>183740.6810906016</v>
      </c>
    </row>
    <row r="72" spans="2:8" x14ac:dyDescent="0.2">
      <c r="B72" s="23">
        <f t="shared" si="1"/>
        <v>56</v>
      </c>
      <c r="C72" s="3">
        <f t="shared" si="2"/>
        <v>43709</v>
      </c>
      <c r="D72" s="24">
        <f t="shared" si="3"/>
        <v>995.26202257409204</v>
      </c>
      <c r="E72" s="24">
        <f>IF(B72="","-",SUM($D$17:D72))</f>
        <v>57525.238632796085</v>
      </c>
      <c r="F72" s="24">
        <f t="shared" si="0"/>
        <v>237.27062323718724</v>
      </c>
      <c r="G72" s="24">
        <f>IF(B72="","-",SUM($F$17:F72))</f>
        <v>11496.589532635569</v>
      </c>
      <c r="H72" s="24">
        <f t="shared" si="4"/>
        <v>183503.41046736442</v>
      </c>
    </row>
    <row r="73" spans="2:8" x14ac:dyDescent="0.2">
      <c r="B73" s="23">
        <f t="shared" si="1"/>
        <v>57</v>
      </c>
      <c r="C73" s="3">
        <f t="shared" si="2"/>
        <v>43739</v>
      </c>
      <c r="D73" s="24">
        <f t="shared" si="3"/>
        <v>993.97680669822398</v>
      </c>
      <c r="E73" s="24">
        <f>IF(B73="","-",SUM($D$17:D73))</f>
        <v>58519.215439494306</v>
      </c>
      <c r="F73" s="24">
        <f t="shared" si="0"/>
        <v>238.5558391130553</v>
      </c>
      <c r="G73" s="24">
        <f>IF(B73="","-",SUM($F$17:F73))</f>
        <v>11735.145371748626</v>
      </c>
      <c r="H73" s="24">
        <f t="shared" si="4"/>
        <v>183264.85462825137</v>
      </c>
    </row>
    <row r="74" spans="2:8" x14ac:dyDescent="0.2">
      <c r="B74" s="23">
        <f t="shared" si="1"/>
        <v>58</v>
      </c>
      <c r="C74" s="3">
        <f t="shared" si="2"/>
        <v>43770</v>
      </c>
      <c r="D74" s="24">
        <f t="shared" si="3"/>
        <v>992.68462923636162</v>
      </c>
      <c r="E74" s="24">
        <f>IF(B74="","-",SUM($D$17:D74))</f>
        <v>59511.900068730669</v>
      </c>
      <c r="F74" s="24">
        <f t="shared" si="0"/>
        <v>239.84801657491766</v>
      </c>
      <c r="G74" s="24">
        <f>IF(B74="","-",SUM($F$17:F74))</f>
        <v>11974.993388323543</v>
      </c>
      <c r="H74" s="24">
        <f t="shared" si="4"/>
        <v>183025.00661167645</v>
      </c>
    </row>
    <row r="75" spans="2:8" x14ac:dyDescent="0.2">
      <c r="B75" s="23">
        <f t="shared" si="1"/>
        <v>59</v>
      </c>
      <c r="C75" s="3">
        <f t="shared" si="2"/>
        <v>43800</v>
      </c>
      <c r="D75" s="24">
        <f t="shared" si="3"/>
        <v>991.38545247991419</v>
      </c>
      <c r="E75" s="24">
        <f>IF(B75="","-",SUM($D$17:D75))</f>
        <v>60503.285521210586</v>
      </c>
      <c r="F75" s="24">
        <f t="shared" si="0"/>
        <v>241.14719333136509</v>
      </c>
      <c r="G75" s="24">
        <f>IF(B75="","-",SUM($F$17:F75))</f>
        <v>12216.140581654909</v>
      </c>
      <c r="H75" s="24">
        <f t="shared" si="4"/>
        <v>182783.85941834509</v>
      </c>
    </row>
    <row r="76" spans="2:8" x14ac:dyDescent="0.2">
      <c r="B76" s="23">
        <f t="shared" si="1"/>
        <v>60</v>
      </c>
      <c r="C76" s="3">
        <f t="shared" si="2"/>
        <v>43831</v>
      </c>
      <c r="D76" s="24">
        <f t="shared" si="3"/>
        <v>990.07923851603596</v>
      </c>
      <c r="E76" s="24">
        <f>IF(B76="","-",SUM($D$17:D76))</f>
        <v>61493.364759726624</v>
      </c>
      <c r="F76" s="24">
        <f t="shared" si="0"/>
        <v>242.45340729524332</v>
      </c>
      <c r="G76" s="24">
        <f>IF(B76="","-",SUM($F$17:F76))</f>
        <v>12458.593988950151</v>
      </c>
      <c r="H76" s="24">
        <f t="shared" si="4"/>
        <v>182541.40601104984</v>
      </c>
    </row>
    <row r="77" spans="2:8" x14ac:dyDescent="0.2">
      <c r="B77" s="23">
        <f t="shared" si="1"/>
        <v>61</v>
      </c>
      <c r="C77" s="3">
        <f t="shared" si="2"/>
        <v>43862</v>
      </c>
      <c r="D77" s="24">
        <f t="shared" si="3"/>
        <v>988.76594922651998</v>
      </c>
      <c r="E77" s="24">
        <f>IF(B77="","-",SUM($D$17:D77))</f>
        <v>62482.130708953147</v>
      </c>
      <c r="F77" s="24">
        <f t="shared" si="0"/>
        <v>243.7666965847593</v>
      </c>
      <c r="G77" s="24">
        <f>IF(B77="","-",SUM($F$17:F77))</f>
        <v>12702.36068553491</v>
      </c>
      <c r="H77" s="24">
        <f t="shared" si="4"/>
        <v>182297.63931446508</v>
      </c>
    </row>
    <row r="78" spans="2:8" x14ac:dyDescent="0.2">
      <c r="B78" s="23">
        <f t="shared" si="1"/>
        <v>62</v>
      </c>
      <c r="C78" s="3">
        <f t="shared" si="2"/>
        <v>43891</v>
      </c>
      <c r="D78" s="24">
        <f t="shared" si="3"/>
        <v>987.44554628668584</v>
      </c>
      <c r="E78" s="24">
        <f>IF(B78="","-",SUM($D$17:D78))</f>
        <v>63469.57625523983</v>
      </c>
      <c r="F78" s="24">
        <f t="shared" si="0"/>
        <v>245.08709952459344</v>
      </c>
      <c r="G78" s="24">
        <f>IF(B78="","-",SUM($F$17:F78))</f>
        <v>12947.447785059503</v>
      </c>
      <c r="H78" s="24">
        <f t="shared" si="4"/>
        <v>182052.55221494049</v>
      </c>
    </row>
    <row r="79" spans="2:8" x14ac:dyDescent="0.2">
      <c r="B79" s="23">
        <f t="shared" si="1"/>
        <v>63</v>
      </c>
      <c r="C79" s="3">
        <f t="shared" si="2"/>
        <v>43922</v>
      </c>
      <c r="D79" s="24">
        <f t="shared" si="3"/>
        <v>986.11799116426096</v>
      </c>
      <c r="E79" s="24">
        <f>IF(B79="","-",SUM($D$17:D79))</f>
        <v>64455.694246404091</v>
      </c>
      <c r="F79" s="24">
        <f t="shared" si="0"/>
        <v>246.41465464701832</v>
      </c>
      <c r="G79" s="24">
        <f>IF(B79="","-",SUM($F$17:F79))</f>
        <v>13193.862439706521</v>
      </c>
      <c r="H79" s="24">
        <f t="shared" si="4"/>
        <v>181806.13756029346</v>
      </c>
    </row>
    <row r="80" spans="2:8" x14ac:dyDescent="0.2">
      <c r="B80" s="23">
        <f t="shared" si="1"/>
        <v>64</v>
      </c>
      <c r="C80" s="3">
        <f t="shared" si="2"/>
        <v>43952</v>
      </c>
      <c r="D80" s="24">
        <f t="shared" si="3"/>
        <v>984.78324511825622</v>
      </c>
      <c r="E80" s="24">
        <f>IF(B80="","-",SUM($D$17:D80))</f>
        <v>65440.477491522346</v>
      </c>
      <c r="F80" s="24">
        <f t="shared" si="0"/>
        <v>247.74940069302306</v>
      </c>
      <c r="G80" s="24">
        <f>IF(B80="","-",SUM($F$17:F80))</f>
        <v>13441.611840399544</v>
      </c>
      <c r="H80" s="24">
        <f t="shared" si="4"/>
        <v>181558.38815960044</v>
      </c>
    </row>
    <row r="81" spans="2:8" x14ac:dyDescent="0.2">
      <c r="B81" s="23">
        <f t="shared" si="1"/>
        <v>65</v>
      </c>
      <c r="C81" s="3">
        <f t="shared" si="2"/>
        <v>43983</v>
      </c>
      <c r="D81" s="24">
        <f t="shared" si="3"/>
        <v>983.44126919783571</v>
      </c>
      <c r="E81" s="24">
        <f>IF(B81="","-",SUM($D$17:D81))</f>
        <v>66423.918760720175</v>
      </c>
      <c r="F81" s="24">
        <f t="shared" ref="F81:F144" si="5">IF(B81="","-",$D$11-D81)</f>
        <v>249.09137661344357</v>
      </c>
      <c r="G81" s="24">
        <f>IF(B81="","-",SUM($F$17:F81))</f>
        <v>13690.703217012988</v>
      </c>
      <c r="H81" s="24">
        <f t="shared" si="4"/>
        <v>181309.29678298699</v>
      </c>
    </row>
    <row r="82" spans="2:8" x14ac:dyDescent="0.2">
      <c r="B82" s="23">
        <f t="shared" ref="B82:B145" si="6">IF(B81&gt;=$D$7*12,"",B81+1)</f>
        <v>66</v>
      </c>
      <c r="C82" s="3">
        <f t="shared" ref="C82:C145" si="7">IF(B82="","",DATE(YEAR($D$8),MONTH($D$8)+B82,DAY($D$8)))</f>
        <v>44013</v>
      </c>
      <c r="D82" s="24">
        <f t="shared" ref="D82:D145" si="8">IF(B82="","-",$D$6/12*H81)</f>
        <v>982.0920242411795</v>
      </c>
      <c r="E82" s="24">
        <f>IF(B82="","-",SUM($D$17:D82))</f>
        <v>67406.010784961356</v>
      </c>
      <c r="F82" s="24">
        <f t="shared" si="5"/>
        <v>250.44062157009978</v>
      </c>
      <c r="G82" s="24">
        <f>IF(B82="","-",SUM($F$17:F82))</f>
        <v>13941.143838583088</v>
      </c>
      <c r="H82" s="24">
        <f t="shared" ref="H82:H145" si="9">IF(B82="","-",H81-F82)</f>
        <v>181058.85616141689</v>
      </c>
    </row>
    <row r="83" spans="2:8" x14ac:dyDescent="0.2">
      <c r="B83" s="23">
        <f t="shared" si="6"/>
        <v>67</v>
      </c>
      <c r="C83" s="3">
        <f t="shared" si="7"/>
        <v>44044</v>
      </c>
      <c r="D83" s="24">
        <f t="shared" si="8"/>
        <v>980.73547087434156</v>
      </c>
      <c r="E83" s="24">
        <f>IF(B83="","-",SUM($D$17:D83))</f>
        <v>68386.746255835693</v>
      </c>
      <c r="F83" s="24">
        <f t="shared" si="5"/>
        <v>251.79717493693772</v>
      </c>
      <c r="G83" s="24">
        <f>IF(B83="","-",SUM($F$17:F83))</f>
        <v>14192.941013520025</v>
      </c>
      <c r="H83" s="24">
        <f t="shared" si="9"/>
        <v>180807.05898647994</v>
      </c>
    </row>
    <row r="84" spans="2:8" x14ac:dyDescent="0.2">
      <c r="B84" s="23">
        <f t="shared" si="6"/>
        <v>68</v>
      </c>
      <c r="C84" s="3">
        <f t="shared" si="7"/>
        <v>44075</v>
      </c>
      <c r="D84" s="24">
        <f t="shared" si="8"/>
        <v>979.37156951009968</v>
      </c>
      <c r="E84" s="24">
        <f>IF(B84="","-",SUM($D$17:D84))</f>
        <v>69366.117825345791</v>
      </c>
      <c r="F84" s="24">
        <f t="shared" si="5"/>
        <v>253.16107630117961</v>
      </c>
      <c r="G84" s="24">
        <f>IF(B84="","-",SUM($F$17:F84))</f>
        <v>14446.102089821205</v>
      </c>
      <c r="H84" s="24">
        <f t="shared" si="9"/>
        <v>180553.89791017876</v>
      </c>
    </row>
    <row r="85" spans="2:8" x14ac:dyDescent="0.2">
      <c r="B85" s="23">
        <f t="shared" si="6"/>
        <v>69</v>
      </c>
      <c r="C85" s="3">
        <f t="shared" si="7"/>
        <v>44105</v>
      </c>
      <c r="D85" s="24">
        <f t="shared" si="8"/>
        <v>978.00028034680167</v>
      </c>
      <c r="E85" s="24">
        <f>IF(B85="","-",SUM($D$17:D85))</f>
        <v>70344.1181056926</v>
      </c>
      <c r="F85" s="24">
        <f t="shared" si="5"/>
        <v>254.53236546447761</v>
      </c>
      <c r="G85" s="24">
        <f>IF(B85="","-",SUM($F$17:F85))</f>
        <v>14700.634455285683</v>
      </c>
      <c r="H85" s="24">
        <f t="shared" si="9"/>
        <v>180299.36554471427</v>
      </c>
    </row>
    <row r="86" spans="2:8" x14ac:dyDescent="0.2">
      <c r="B86" s="23">
        <f t="shared" si="6"/>
        <v>70</v>
      </c>
      <c r="C86" s="3">
        <f t="shared" si="7"/>
        <v>44136</v>
      </c>
      <c r="D86" s="24">
        <f t="shared" si="8"/>
        <v>976.62156336720227</v>
      </c>
      <c r="E86" s="24">
        <f>IF(B86="","-",SUM($D$17:D86))</f>
        <v>71320.739669059796</v>
      </c>
      <c r="F86" s="24">
        <f t="shared" si="5"/>
        <v>255.91108244407701</v>
      </c>
      <c r="G86" s="24">
        <f>IF(B86="","-",SUM($F$17:F86))</f>
        <v>14956.54553772976</v>
      </c>
      <c r="H86" s="24">
        <f t="shared" si="9"/>
        <v>180043.45446227019</v>
      </c>
    </row>
    <row r="87" spans="2:8" x14ac:dyDescent="0.2">
      <c r="B87" s="23">
        <f t="shared" si="6"/>
        <v>71</v>
      </c>
      <c r="C87" s="3">
        <f t="shared" si="7"/>
        <v>44166</v>
      </c>
      <c r="D87" s="24">
        <f t="shared" si="8"/>
        <v>975.23537833729688</v>
      </c>
      <c r="E87" s="24">
        <f>IF(B87="","-",SUM($D$17:D87))</f>
        <v>72295.975047397093</v>
      </c>
      <c r="F87" s="24">
        <f t="shared" si="5"/>
        <v>257.2972674739824</v>
      </c>
      <c r="G87" s="24">
        <f>IF(B87="","-",SUM($F$17:F87))</f>
        <v>15213.842805203743</v>
      </c>
      <c r="H87" s="24">
        <f t="shared" si="9"/>
        <v>179786.15719479622</v>
      </c>
    </row>
    <row r="88" spans="2:8" x14ac:dyDescent="0.2">
      <c r="B88" s="23">
        <f t="shared" si="6"/>
        <v>72</v>
      </c>
      <c r="C88" s="3">
        <f t="shared" si="7"/>
        <v>44197</v>
      </c>
      <c r="D88" s="24">
        <f t="shared" si="8"/>
        <v>973.8416848051462</v>
      </c>
      <c r="E88" s="24">
        <f>IF(B88="","-",SUM($D$17:D88))</f>
        <v>73269.816732202235</v>
      </c>
      <c r="F88" s="24">
        <f t="shared" si="5"/>
        <v>258.69096100613308</v>
      </c>
      <c r="G88" s="24">
        <f>IF(B88="","-",SUM($F$17:F88))</f>
        <v>15472.533766209877</v>
      </c>
      <c r="H88" s="24">
        <f t="shared" si="9"/>
        <v>179527.4662337901</v>
      </c>
    </row>
    <row r="89" spans="2:8" x14ac:dyDescent="0.2">
      <c r="B89" s="23">
        <f t="shared" si="6"/>
        <v>73</v>
      </c>
      <c r="C89" s="3">
        <f t="shared" si="7"/>
        <v>44228</v>
      </c>
      <c r="D89" s="24">
        <f t="shared" si="8"/>
        <v>972.44044209969638</v>
      </c>
      <c r="E89" s="24">
        <f>IF(B89="","-",SUM($D$17:D89))</f>
        <v>74242.257174301936</v>
      </c>
      <c r="F89" s="24">
        <f t="shared" si="5"/>
        <v>260.0922037115829</v>
      </c>
      <c r="G89" s="24">
        <f>IF(B89="","-",SUM($F$17:F89))</f>
        <v>15732.625969921461</v>
      </c>
      <c r="H89" s="24">
        <f t="shared" si="9"/>
        <v>179267.3740300785</v>
      </c>
    </row>
    <row r="90" spans="2:8" x14ac:dyDescent="0.2">
      <c r="B90" s="23">
        <f t="shared" si="6"/>
        <v>74</v>
      </c>
      <c r="C90" s="3">
        <f t="shared" si="7"/>
        <v>44256</v>
      </c>
      <c r="D90" s="24">
        <f t="shared" si="8"/>
        <v>971.0316093295919</v>
      </c>
      <c r="E90" s="24">
        <f>IF(B90="","-",SUM($D$17:D90))</f>
        <v>75213.288783631535</v>
      </c>
      <c r="F90" s="24">
        <f t="shared" si="5"/>
        <v>261.50103648168738</v>
      </c>
      <c r="G90" s="24">
        <f>IF(B90="","-",SUM($F$17:F90))</f>
        <v>15994.127006403149</v>
      </c>
      <c r="H90" s="24">
        <f t="shared" si="9"/>
        <v>179005.8729935968</v>
      </c>
    </row>
    <row r="91" spans="2:8" x14ac:dyDescent="0.2">
      <c r="B91" s="23">
        <f t="shared" si="6"/>
        <v>75</v>
      </c>
      <c r="C91" s="3">
        <f t="shared" si="7"/>
        <v>44287</v>
      </c>
      <c r="D91" s="24">
        <f t="shared" si="8"/>
        <v>969.61514538198276</v>
      </c>
      <c r="E91" s="24">
        <f>IF(B91="","-",SUM($D$17:D91))</f>
        <v>76182.903929013512</v>
      </c>
      <c r="F91" s="24">
        <f t="shared" si="5"/>
        <v>262.91750042929652</v>
      </c>
      <c r="G91" s="24">
        <f>IF(B91="","-",SUM($F$17:F91))</f>
        <v>16257.044506832444</v>
      </c>
      <c r="H91" s="24">
        <f t="shared" si="9"/>
        <v>178742.95549316751</v>
      </c>
    </row>
    <row r="92" spans="2:8" x14ac:dyDescent="0.2">
      <c r="B92" s="23">
        <f t="shared" si="6"/>
        <v>76</v>
      </c>
      <c r="C92" s="3">
        <f t="shared" si="7"/>
        <v>44317</v>
      </c>
      <c r="D92" s="24">
        <f t="shared" si="8"/>
        <v>968.19100892132406</v>
      </c>
      <c r="E92" s="24">
        <f>IF(B92="","-",SUM($D$17:D92))</f>
        <v>77151.094937934831</v>
      </c>
      <c r="F92" s="24">
        <f t="shared" si="5"/>
        <v>264.34163688995523</v>
      </c>
      <c r="G92" s="24">
        <f>IF(B92="","-",SUM($F$17:F92))</f>
        <v>16521.3861437224</v>
      </c>
      <c r="H92" s="24">
        <f t="shared" si="9"/>
        <v>178478.61385627754</v>
      </c>
    </row>
    <row r="93" spans="2:8" x14ac:dyDescent="0.2">
      <c r="B93" s="23">
        <f t="shared" si="6"/>
        <v>77</v>
      </c>
      <c r="C93" s="3">
        <f t="shared" si="7"/>
        <v>44348</v>
      </c>
      <c r="D93" s="24">
        <f t="shared" si="8"/>
        <v>966.75915838817002</v>
      </c>
      <c r="E93" s="24">
        <f>IF(B93="","-",SUM($D$17:D93))</f>
        <v>78117.854096323004</v>
      </c>
      <c r="F93" s="24">
        <f t="shared" si="5"/>
        <v>265.77348742310926</v>
      </c>
      <c r="G93" s="24">
        <f>IF(B93="","-",SUM($F$17:F93))</f>
        <v>16787.159631145511</v>
      </c>
      <c r="H93" s="24">
        <f t="shared" si="9"/>
        <v>178212.84036885443</v>
      </c>
    </row>
    <row r="94" spans="2:8" x14ac:dyDescent="0.2">
      <c r="B94" s="23">
        <f t="shared" si="6"/>
        <v>78</v>
      </c>
      <c r="C94" s="3">
        <f t="shared" si="7"/>
        <v>44378</v>
      </c>
      <c r="D94" s="24">
        <f t="shared" si="8"/>
        <v>965.31955199796153</v>
      </c>
      <c r="E94" s="24">
        <f>IF(B94="","-",SUM($D$17:D94))</f>
        <v>79083.173648320968</v>
      </c>
      <c r="F94" s="24">
        <f t="shared" si="5"/>
        <v>267.21309381331776</v>
      </c>
      <c r="G94" s="24">
        <f>IF(B94="","-",SUM($F$17:F94))</f>
        <v>17054.372724958826</v>
      </c>
      <c r="H94" s="24">
        <f t="shared" si="9"/>
        <v>177945.62727504113</v>
      </c>
    </row>
    <row r="95" spans="2:8" x14ac:dyDescent="0.2">
      <c r="B95" s="23">
        <f t="shared" si="6"/>
        <v>79</v>
      </c>
      <c r="C95" s="3">
        <f t="shared" si="7"/>
        <v>44409</v>
      </c>
      <c r="D95" s="24">
        <f t="shared" si="8"/>
        <v>963.87214773980611</v>
      </c>
      <c r="E95" s="24">
        <f>IF(B95="","-",SUM($D$17:D95))</f>
        <v>80047.045796060775</v>
      </c>
      <c r="F95" s="24">
        <f t="shared" si="5"/>
        <v>268.66049807147317</v>
      </c>
      <c r="G95" s="24">
        <f>IF(B95="","-",SUM($F$17:F95))</f>
        <v>17323.033223030299</v>
      </c>
      <c r="H95" s="24">
        <f t="shared" si="9"/>
        <v>177676.96677696967</v>
      </c>
    </row>
    <row r="96" spans="2:8" x14ac:dyDescent="0.2">
      <c r="B96" s="23">
        <f t="shared" si="6"/>
        <v>80</v>
      </c>
      <c r="C96" s="3">
        <f t="shared" si="7"/>
        <v>44440</v>
      </c>
      <c r="D96" s="24">
        <f t="shared" si="8"/>
        <v>962.41690337525245</v>
      </c>
      <c r="E96" s="24">
        <f>IF(B96="","-",SUM($D$17:D96))</f>
        <v>81009.46269943603</v>
      </c>
      <c r="F96" s="24">
        <f t="shared" si="5"/>
        <v>270.11574243602684</v>
      </c>
      <c r="G96" s="24">
        <f>IF(B96="","-",SUM($F$17:F96))</f>
        <v>17593.148965466327</v>
      </c>
      <c r="H96" s="24">
        <f t="shared" si="9"/>
        <v>177406.85103453364</v>
      </c>
    </row>
    <row r="97" spans="2:8" x14ac:dyDescent="0.2">
      <c r="B97" s="23">
        <f t="shared" si="6"/>
        <v>81</v>
      </c>
      <c r="C97" s="3">
        <f t="shared" si="7"/>
        <v>44470</v>
      </c>
      <c r="D97" s="24">
        <f t="shared" si="8"/>
        <v>960.95377643705729</v>
      </c>
      <c r="E97" s="24">
        <f>IF(B97="","-",SUM($D$17:D97))</f>
        <v>81970.416475873091</v>
      </c>
      <c r="F97" s="24">
        <f t="shared" si="5"/>
        <v>271.57886937422199</v>
      </c>
      <c r="G97" s="24">
        <f>IF(B97="","-",SUM($F$17:F97))</f>
        <v>17864.727834840549</v>
      </c>
      <c r="H97" s="24">
        <f t="shared" si="9"/>
        <v>177135.2721651594</v>
      </c>
    </row>
    <row r="98" spans="2:8" x14ac:dyDescent="0.2">
      <c r="B98" s="23">
        <f t="shared" si="6"/>
        <v>82</v>
      </c>
      <c r="C98" s="3">
        <f t="shared" si="7"/>
        <v>44501</v>
      </c>
      <c r="D98" s="24">
        <f t="shared" si="8"/>
        <v>959.48272422794685</v>
      </c>
      <c r="E98" s="24">
        <f>IF(B98="","-",SUM($D$17:D98))</f>
        <v>82929.899200101034</v>
      </c>
      <c r="F98" s="24">
        <f t="shared" si="5"/>
        <v>273.04992158333243</v>
      </c>
      <c r="G98" s="24">
        <f>IF(B98="","-",SUM($F$17:F98))</f>
        <v>18137.777756423882</v>
      </c>
      <c r="H98" s="24">
        <f t="shared" si="9"/>
        <v>176862.22224357608</v>
      </c>
    </row>
    <row r="99" spans="2:8" x14ac:dyDescent="0.2">
      <c r="B99" s="23">
        <f t="shared" si="6"/>
        <v>83</v>
      </c>
      <c r="C99" s="3">
        <f t="shared" si="7"/>
        <v>44531</v>
      </c>
      <c r="D99" s="24">
        <f t="shared" si="8"/>
        <v>958.00370381937046</v>
      </c>
      <c r="E99" s="24">
        <f>IF(B99="","-",SUM($D$17:D99))</f>
        <v>83887.902903920403</v>
      </c>
      <c r="F99" s="24">
        <f t="shared" si="5"/>
        <v>274.52894199190882</v>
      </c>
      <c r="G99" s="24">
        <f>IF(B99="","-",SUM($F$17:F99))</f>
        <v>18412.306698415792</v>
      </c>
      <c r="H99" s="24">
        <f t="shared" si="9"/>
        <v>176587.69330158416</v>
      </c>
    </row>
    <row r="100" spans="2:8" x14ac:dyDescent="0.2">
      <c r="B100" s="23">
        <f t="shared" si="6"/>
        <v>84</v>
      </c>
      <c r="C100" s="3">
        <f t="shared" si="7"/>
        <v>44562</v>
      </c>
      <c r="D100" s="24">
        <f t="shared" si="8"/>
        <v>956.51667205024762</v>
      </c>
      <c r="E100" s="24">
        <f>IF(B100="","-",SUM($D$17:D100))</f>
        <v>84844.419575970649</v>
      </c>
      <c r="F100" s="24">
        <f t="shared" si="5"/>
        <v>276.01597376103166</v>
      </c>
      <c r="G100" s="24">
        <f>IF(B100="","-",SUM($F$17:F100))</f>
        <v>18688.322672176822</v>
      </c>
      <c r="H100" s="24">
        <f t="shared" si="9"/>
        <v>176311.67732782313</v>
      </c>
    </row>
    <row r="101" spans="2:8" x14ac:dyDescent="0.2">
      <c r="B101" s="23">
        <f t="shared" si="6"/>
        <v>85</v>
      </c>
      <c r="C101" s="3">
        <f t="shared" si="7"/>
        <v>44593</v>
      </c>
      <c r="D101" s="24">
        <f t="shared" si="8"/>
        <v>955.02158552570859</v>
      </c>
      <c r="E101" s="24">
        <f>IF(B101="","-",SUM($D$17:D101))</f>
        <v>85799.441161496361</v>
      </c>
      <c r="F101" s="24">
        <f t="shared" si="5"/>
        <v>277.51106028557069</v>
      </c>
      <c r="G101" s="24">
        <f>IF(B101="","-",SUM($F$17:F101))</f>
        <v>18965.833732462394</v>
      </c>
      <c r="H101" s="24">
        <f t="shared" si="9"/>
        <v>176034.16626753757</v>
      </c>
    </row>
    <row r="102" spans="2:8" x14ac:dyDescent="0.2">
      <c r="B102" s="23">
        <f t="shared" si="6"/>
        <v>86</v>
      </c>
      <c r="C102" s="3">
        <f t="shared" si="7"/>
        <v>44621</v>
      </c>
      <c r="D102" s="24">
        <f t="shared" si="8"/>
        <v>953.51840061582857</v>
      </c>
      <c r="E102" s="24">
        <f>IF(B102="","-",SUM($D$17:D102))</f>
        <v>86752.959562112184</v>
      </c>
      <c r="F102" s="24">
        <f t="shared" si="5"/>
        <v>279.01424519545071</v>
      </c>
      <c r="G102" s="24">
        <f>IF(B102="","-",SUM($F$17:F102))</f>
        <v>19244.847977657846</v>
      </c>
      <c r="H102" s="24">
        <f t="shared" si="9"/>
        <v>175755.15202234211</v>
      </c>
    </row>
    <row r="103" spans="2:8" x14ac:dyDescent="0.2">
      <c r="B103" s="23">
        <f t="shared" si="6"/>
        <v>87</v>
      </c>
      <c r="C103" s="3">
        <f t="shared" si="7"/>
        <v>44652</v>
      </c>
      <c r="D103" s="24">
        <f t="shared" si="8"/>
        <v>952.00707345435308</v>
      </c>
      <c r="E103" s="24">
        <f>IF(B103="","-",SUM($D$17:D103))</f>
        <v>87704.966635566539</v>
      </c>
      <c r="F103" s="24">
        <f t="shared" si="5"/>
        <v>280.5255723569262</v>
      </c>
      <c r="G103" s="24">
        <f>IF(B103="","-",SUM($F$17:F103))</f>
        <v>19525.373550014774</v>
      </c>
      <c r="H103" s="24">
        <f t="shared" si="9"/>
        <v>175474.6264499852</v>
      </c>
    </row>
    <row r="104" spans="2:8" x14ac:dyDescent="0.2">
      <c r="B104" s="23">
        <f t="shared" si="6"/>
        <v>88</v>
      </c>
      <c r="C104" s="3">
        <f t="shared" si="7"/>
        <v>44682</v>
      </c>
      <c r="D104" s="24">
        <f t="shared" si="8"/>
        <v>950.48755993741986</v>
      </c>
      <c r="E104" s="24">
        <f>IF(B104="","-",SUM($D$17:D104))</f>
        <v>88655.45419550396</v>
      </c>
      <c r="F104" s="24">
        <f t="shared" si="5"/>
        <v>282.04508587385942</v>
      </c>
      <c r="G104" s="24">
        <f>IF(B104="","-",SUM($F$17:F104))</f>
        <v>19807.418635888633</v>
      </c>
      <c r="H104" s="24">
        <f t="shared" si="9"/>
        <v>175192.58136411133</v>
      </c>
    </row>
    <row r="105" spans="2:8" x14ac:dyDescent="0.2">
      <c r="B105" s="23">
        <f t="shared" si="6"/>
        <v>89</v>
      </c>
      <c r="C105" s="3">
        <f t="shared" si="7"/>
        <v>44713</v>
      </c>
      <c r="D105" s="24">
        <f t="shared" si="8"/>
        <v>948.95981572226981</v>
      </c>
      <c r="E105" s="24">
        <f>IF(B105="","-",SUM($D$17:D105))</f>
        <v>89604.414011226225</v>
      </c>
      <c r="F105" s="24">
        <f t="shared" si="5"/>
        <v>283.57283008900947</v>
      </c>
      <c r="G105" s="24">
        <f>IF(B105="","-",SUM($F$17:F105))</f>
        <v>20090.99146597764</v>
      </c>
      <c r="H105" s="24">
        <f t="shared" si="9"/>
        <v>174909.00853402232</v>
      </c>
    </row>
    <row r="106" spans="2:8" x14ac:dyDescent="0.2">
      <c r="B106" s="23">
        <f t="shared" si="6"/>
        <v>90</v>
      </c>
      <c r="C106" s="3">
        <f t="shared" si="7"/>
        <v>44743</v>
      </c>
      <c r="D106" s="24">
        <f t="shared" si="8"/>
        <v>947.42379622595422</v>
      </c>
      <c r="E106" s="24">
        <f>IF(B106="","-",SUM($D$17:D106))</f>
        <v>90551.837807452175</v>
      </c>
      <c r="F106" s="24">
        <f t="shared" si="5"/>
        <v>285.10884958532506</v>
      </c>
      <c r="G106" s="24">
        <f>IF(B106="","-",SUM($F$17:F106))</f>
        <v>20376.100315562966</v>
      </c>
      <c r="H106" s="24">
        <f t="shared" si="9"/>
        <v>174623.899684437</v>
      </c>
    </row>
    <row r="107" spans="2:8" x14ac:dyDescent="0.2">
      <c r="B107" s="23">
        <f t="shared" si="6"/>
        <v>91</v>
      </c>
      <c r="C107" s="3">
        <f t="shared" si="7"/>
        <v>44774</v>
      </c>
      <c r="D107" s="24">
        <f t="shared" si="8"/>
        <v>945.87945662403376</v>
      </c>
      <c r="E107" s="24">
        <f>IF(B107="","-",SUM($D$17:D107))</f>
        <v>91497.717264076215</v>
      </c>
      <c r="F107" s="24">
        <f t="shared" si="5"/>
        <v>286.65318918724552</v>
      </c>
      <c r="G107" s="24">
        <f>IF(B107="","-",SUM($F$17:F107))</f>
        <v>20662.75350475021</v>
      </c>
      <c r="H107" s="24">
        <f t="shared" si="9"/>
        <v>174337.24649524974</v>
      </c>
    </row>
    <row r="108" spans="2:8" x14ac:dyDescent="0.2">
      <c r="B108" s="23">
        <f t="shared" si="6"/>
        <v>92</v>
      </c>
      <c r="C108" s="3">
        <f t="shared" si="7"/>
        <v>44805</v>
      </c>
      <c r="D108" s="24">
        <f t="shared" si="8"/>
        <v>944.3267518492695</v>
      </c>
      <c r="E108" s="24">
        <f>IF(B108="","-",SUM($D$17:D108))</f>
        <v>92442.044015925479</v>
      </c>
      <c r="F108" s="24">
        <f t="shared" si="5"/>
        <v>288.20589396200978</v>
      </c>
      <c r="G108" s="24">
        <f>IF(B108="","-",SUM($F$17:F108))</f>
        <v>20950.959398712221</v>
      </c>
      <c r="H108" s="24">
        <f t="shared" si="9"/>
        <v>174049.04060128774</v>
      </c>
    </row>
    <row r="109" spans="2:8" x14ac:dyDescent="0.2">
      <c r="B109" s="23">
        <f t="shared" si="6"/>
        <v>93</v>
      </c>
      <c r="C109" s="3">
        <f t="shared" si="7"/>
        <v>44835</v>
      </c>
      <c r="D109" s="24">
        <f t="shared" si="8"/>
        <v>942.76563659030865</v>
      </c>
      <c r="E109" s="24">
        <f>IF(B109="","-",SUM($D$17:D109))</f>
        <v>93384.809652515789</v>
      </c>
      <c r="F109" s="24">
        <f t="shared" si="5"/>
        <v>289.76700922097064</v>
      </c>
      <c r="G109" s="24">
        <f>IF(B109="","-",SUM($F$17:F109))</f>
        <v>21240.726407933191</v>
      </c>
      <c r="H109" s="24">
        <f t="shared" si="9"/>
        <v>173759.27359206678</v>
      </c>
    </row>
    <row r="110" spans="2:8" x14ac:dyDescent="0.2">
      <c r="B110" s="23">
        <f t="shared" si="6"/>
        <v>94</v>
      </c>
      <c r="C110" s="3">
        <f t="shared" si="7"/>
        <v>44866</v>
      </c>
      <c r="D110" s="24">
        <f t="shared" si="8"/>
        <v>941.19606529036173</v>
      </c>
      <c r="E110" s="24">
        <f>IF(B110="","-",SUM($D$17:D110))</f>
        <v>94326.005717806154</v>
      </c>
      <c r="F110" s="24">
        <f t="shared" si="5"/>
        <v>291.33658052091755</v>
      </c>
      <c r="G110" s="24">
        <f>IF(B110="","-",SUM($F$17:F110))</f>
        <v>21532.062988454109</v>
      </c>
      <c r="H110" s="24">
        <f t="shared" si="9"/>
        <v>173467.93701154587</v>
      </c>
    </row>
    <row r="111" spans="2:8" x14ac:dyDescent="0.2">
      <c r="B111" s="23">
        <f t="shared" si="6"/>
        <v>95</v>
      </c>
      <c r="C111" s="3">
        <f t="shared" si="7"/>
        <v>44896</v>
      </c>
      <c r="D111" s="24">
        <f t="shared" si="8"/>
        <v>939.61799214587347</v>
      </c>
      <c r="E111" s="24">
        <f>IF(B111="","-",SUM($D$17:D111))</f>
        <v>95265.623709952022</v>
      </c>
      <c r="F111" s="24">
        <f t="shared" si="5"/>
        <v>292.91465366540581</v>
      </c>
      <c r="G111" s="24">
        <f>IF(B111="","-",SUM($F$17:F111))</f>
        <v>21824.977642119513</v>
      </c>
      <c r="H111" s="24">
        <f t="shared" si="9"/>
        <v>173175.02235788046</v>
      </c>
    </row>
    <row r="112" spans="2:8" x14ac:dyDescent="0.2">
      <c r="B112" s="23">
        <f t="shared" si="6"/>
        <v>96</v>
      </c>
      <c r="C112" s="3">
        <f t="shared" si="7"/>
        <v>44927</v>
      </c>
      <c r="D112" s="24">
        <f t="shared" si="8"/>
        <v>938.03137110518583</v>
      </c>
      <c r="E112" s="24">
        <f>IF(B112="","-",SUM($D$17:D112))</f>
        <v>96203.655081057208</v>
      </c>
      <c r="F112" s="24">
        <f t="shared" si="5"/>
        <v>294.50127470609345</v>
      </c>
      <c r="G112" s="24">
        <f>IF(B112="","-",SUM($F$17:F112))</f>
        <v>22119.478916825607</v>
      </c>
      <c r="H112" s="24">
        <f t="shared" si="9"/>
        <v>172880.52108317436</v>
      </c>
    </row>
    <row r="113" spans="2:8" x14ac:dyDescent="0.2">
      <c r="B113" s="23">
        <f t="shared" si="6"/>
        <v>97</v>
      </c>
      <c r="C113" s="3">
        <f t="shared" si="7"/>
        <v>44958</v>
      </c>
      <c r="D113" s="24">
        <f t="shared" si="8"/>
        <v>936.43615586719443</v>
      </c>
      <c r="E113" s="24">
        <f>IF(B113="","-",SUM($D$17:D113))</f>
        <v>97140.091236924403</v>
      </c>
      <c r="F113" s="24">
        <f t="shared" si="5"/>
        <v>296.09648994408485</v>
      </c>
      <c r="G113" s="24">
        <f>IF(B113="","-",SUM($F$17:F113))</f>
        <v>22415.575406769691</v>
      </c>
      <c r="H113" s="24">
        <f t="shared" si="9"/>
        <v>172584.42459323027</v>
      </c>
    </row>
    <row r="114" spans="2:8" x14ac:dyDescent="0.2">
      <c r="B114" s="23">
        <f t="shared" si="6"/>
        <v>98</v>
      </c>
      <c r="C114" s="3">
        <f t="shared" si="7"/>
        <v>44986</v>
      </c>
      <c r="D114" s="24">
        <f t="shared" si="8"/>
        <v>934.83229987999732</v>
      </c>
      <c r="E114" s="24">
        <f>IF(B114="","-",SUM($D$17:D114))</f>
        <v>98074.923536804403</v>
      </c>
      <c r="F114" s="24">
        <f t="shared" si="5"/>
        <v>297.70034593128196</v>
      </c>
      <c r="G114" s="24">
        <f>IF(B114="","-",SUM($F$17:F114))</f>
        <v>22713.275752700974</v>
      </c>
      <c r="H114" s="24">
        <f t="shared" si="9"/>
        <v>172286.72424729899</v>
      </c>
    </row>
    <row r="115" spans="2:8" x14ac:dyDescent="0.2">
      <c r="B115" s="23">
        <f t="shared" si="6"/>
        <v>99</v>
      </c>
      <c r="C115" s="3">
        <f t="shared" si="7"/>
        <v>45017</v>
      </c>
      <c r="D115" s="24">
        <f t="shared" si="8"/>
        <v>933.21975633953627</v>
      </c>
      <c r="E115" s="24">
        <f>IF(B115="","-",SUM($D$17:D115))</f>
        <v>99008.143293143934</v>
      </c>
      <c r="F115" s="24">
        <f t="shared" si="5"/>
        <v>299.31288947174301</v>
      </c>
      <c r="G115" s="24">
        <f>IF(B115="","-",SUM($F$17:F115))</f>
        <v>23012.588642172719</v>
      </c>
      <c r="H115" s="24">
        <f t="shared" si="9"/>
        <v>171987.41135782725</v>
      </c>
    </row>
    <row r="116" spans="2:8" x14ac:dyDescent="0.2">
      <c r="B116" s="23">
        <f t="shared" si="6"/>
        <v>100</v>
      </c>
      <c r="C116" s="3">
        <f t="shared" si="7"/>
        <v>45047</v>
      </c>
      <c r="D116" s="24">
        <f t="shared" si="8"/>
        <v>931.59847818823096</v>
      </c>
      <c r="E116" s="24">
        <f>IF(B116="","-",SUM($D$17:D116))</f>
        <v>99939.741771332163</v>
      </c>
      <c r="F116" s="24">
        <f t="shared" si="5"/>
        <v>300.93416762304832</v>
      </c>
      <c r="G116" s="24">
        <f>IF(B116="","-",SUM($F$17:F116))</f>
        <v>23313.522809795766</v>
      </c>
      <c r="H116" s="24">
        <f t="shared" si="9"/>
        <v>171686.4771902042</v>
      </c>
    </row>
    <row r="117" spans="2:8" x14ac:dyDescent="0.2">
      <c r="B117" s="23">
        <f t="shared" si="6"/>
        <v>101</v>
      </c>
      <c r="C117" s="3">
        <f t="shared" si="7"/>
        <v>45078</v>
      </c>
      <c r="D117" s="24">
        <f t="shared" si="8"/>
        <v>929.96841811360605</v>
      </c>
      <c r="E117" s="24">
        <f>IF(B117="","-",SUM($D$17:D117))</f>
        <v>100869.71018944577</v>
      </c>
      <c r="F117" s="24">
        <f t="shared" si="5"/>
        <v>302.56422769767323</v>
      </c>
      <c r="G117" s="24">
        <f>IF(B117="","-",SUM($F$17:F117))</f>
        <v>23616.087037493438</v>
      </c>
      <c r="H117" s="24">
        <f t="shared" si="9"/>
        <v>171383.91296250653</v>
      </c>
    </row>
    <row r="118" spans="2:8" x14ac:dyDescent="0.2">
      <c r="B118" s="23">
        <f t="shared" si="6"/>
        <v>102</v>
      </c>
      <c r="C118" s="3">
        <f t="shared" si="7"/>
        <v>45108</v>
      </c>
      <c r="D118" s="24">
        <f t="shared" si="8"/>
        <v>928.32952854691041</v>
      </c>
      <c r="E118" s="24">
        <f>IF(B118="","-",SUM($D$17:D118))</f>
        <v>101798.03971799268</v>
      </c>
      <c r="F118" s="24">
        <f t="shared" si="5"/>
        <v>304.20311726436887</v>
      </c>
      <c r="G118" s="24">
        <f>IF(B118="","-",SUM($F$17:F118))</f>
        <v>23920.290154757808</v>
      </c>
      <c r="H118" s="24">
        <f t="shared" si="9"/>
        <v>171079.70984524215</v>
      </c>
    </row>
    <row r="119" spans="2:8" x14ac:dyDescent="0.2">
      <c r="B119" s="23">
        <f t="shared" si="6"/>
        <v>103</v>
      </c>
      <c r="C119" s="3">
        <f t="shared" si="7"/>
        <v>45139</v>
      </c>
      <c r="D119" s="24">
        <f t="shared" si="8"/>
        <v>926.68176166172839</v>
      </c>
      <c r="E119" s="24">
        <f>IF(B119="","-",SUM($D$17:D119))</f>
        <v>102724.72147965441</v>
      </c>
      <c r="F119" s="24">
        <f t="shared" si="5"/>
        <v>305.85088414955089</v>
      </c>
      <c r="G119" s="24">
        <f>IF(B119="","-",SUM($F$17:F119))</f>
        <v>24226.141038907357</v>
      </c>
      <c r="H119" s="24">
        <f t="shared" si="9"/>
        <v>170773.8589610926</v>
      </c>
    </row>
    <row r="120" spans="2:8" x14ac:dyDescent="0.2">
      <c r="B120" s="23">
        <f t="shared" si="6"/>
        <v>104</v>
      </c>
      <c r="C120" s="3">
        <f t="shared" si="7"/>
        <v>45170</v>
      </c>
      <c r="D120" s="24">
        <f t="shared" si="8"/>
        <v>925.02506937258499</v>
      </c>
      <c r="E120" s="24">
        <f>IF(B120="","-",SUM($D$17:D120))</f>
        <v>103649.746549027</v>
      </c>
      <c r="F120" s="24">
        <f t="shared" si="5"/>
        <v>307.50757643869429</v>
      </c>
      <c r="G120" s="24">
        <f>IF(B120="","-",SUM($F$17:F120))</f>
        <v>24533.64861534605</v>
      </c>
      <c r="H120" s="24">
        <f t="shared" si="9"/>
        <v>170466.35138465391</v>
      </c>
    </row>
    <row r="121" spans="2:8" x14ac:dyDescent="0.2">
      <c r="B121" s="23">
        <f t="shared" si="6"/>
        <v>105</v>
      </c>
      <c r="C121" s="3">
        <f t="shared" si="7"/>
        <v>45200</v>
      </c>
      <c r="D121" s="24">
        <f t="shared" si="8"/>
        <v>923.3594033335421</v>
      </c>
      <c r="E121" s="24">
        <f>IF(B121="","-",SUM($D$17:D121))</f>
        <v>104573.10595236054</v>
      </c>
      <c r="F121" s="24">
        <f t="shared" si="5"/>
        <v>309.17324247773718</v>
      </c>
      <c r="G121" s="24">
        <f>IF(B121="","-",SUM($F$17:F121))</f>
        <v>24842.821857823787</v>
      </c>
      <c r="H121" s="24">
        <f t="shared" si="9"/>
        <v>170157.17814217618</v>
      </c>
    </row>
    <row r="122" spans="2:8" x14ac:dyDescent="0.2">
      <c r="B122" s="23">
        <f t="shared" si="6"/>
        <v>106</v>
      </c>
      <c r="C122" s="3">
        <f t="shared" si="7"/>
        <v>45231</v>
      </c>
      <c r="D122" s="24">
        <f t="shared" si="8"/>
        <v>921.68471493678771</v>
      </c>
      <c r="E122" s="24">
        <f>IF(B122="","-",SUM($D$17:D122))</f>
        <v>105494.79066729732</v>
      </c>
      <c r="F122" s="24">
        <f t="shared" si="5"/>
        <v>310.84793087449157</v>
      </c>
      <c r="G122" s="24">
        <f>IF(B122="","-",SUM($F$17:F122))</f>
        <v>25153.669788698277</v>
      </c>
      <c r="H122" s="24">
        <f t="shared" si="9"/>
        <v>169846.33021130168</v>
      </c>
    </row>
    <row r="123" spans="2:8" x14ac:dyDescent="0.2">
      <c r="B123" s="23">
        <f t="shared" si="6"/>
        <v>107</v>
      </c>
      <c r="C123" s="3">
        <f t="shared" si="7"/>
        <v>45261</v>
      </c>
      <c r="D123" s="24">
        <f t="shared" si="8"/>
        <v>920.00095531121747</v>
      </c>
      <c r="E123" s="24">
        <f>IF(B123="","-",SUM($D$17:D123))</f>
        <v>106414.79162260854</v>
      </c>
      <c r="F123" s="24">
        <f t="shared" si="5"/>
        <v>312.53169050006181</v>
      </c>
      <c r="G123" s="24">
        <f>IF(B123="","-",SUM($F$17:F123))</f>
        <v>25466.201479198338</v>
      </c>
      <c r="H123" s="24">
        <f t="shared" si="9"/>
        <v>169533.79852080162</v>
      </c>
    </row>
    <row r="124" spans="2:8" x14ac:dyDescent="0.2">
      <c r="B124" s="23">
        <f t="shared" si="6"/>
        <v>108</v>
      </c>
      <c r="C124" s="3">
        <f t="shared" si="7"/>
        <v>45292</v>
      </c>
      <c r="D124" s="24">
        <f t="shared" si="8"/>
        <v>918.3080753210088</v>
      </c>
      <c r="E124" s="24">
        <f>IF(B124="","-",SUM($D$17:D124))</f>
        <v>107333.09969792955</v>
      </c>
      <c r="F124" s="24">
        <f t="shared" si="5"/>
        <v>314.22457049027048</v>
      </c>
      <c r="G124" s="24">
        <f>IF(B124="","-",SUM($F$17:F124))</f>
        <v>25780.426049688609</v>
      </c>
      <c r="H124" s="24">
        <f t="shared" si="9"/>
        <v>169219.57395031134</v>
      </c>
    </row>
    <row r="125" spans="2:8" x14ac:dyDescent="0.2">
      <c r="B125" s="23">
        <f t="shared" si="6"/>
        <v>109</v>
      </c>
      <c r="C125" s="3">
        <f t="shared" si="7"/>
        <v>45323</v>
      </c>
      <c r="D125" s="24">
        <f t="shared" si="8"/>
        <v>916.60602556418644</v>
      </c>
      <c r="E125" s="24">
        <f>IF(B125="","-",SUM($D$17:D125))</f>
        <v>108249.70572349374</v>
      </c>
      <c r="F125" s="24">
        <f t="shared" si="5"/>
        <v>315.92662024709284</v>
      </c>
      <c r="G125" s="24">
        <f>IF(B125="","-",SUM($F$17:F125))</f>
        <v>26096.352669935703</v>
      </c>
      <c r="H125" s="24">
        <f t="shared" si="9"/>
        <v>168903.64733006424</v>
      </c>
    </row>
    <row r="126" spans="2:8" x14ac:dyDescent="0.2">
      <c r="B126" s="23">
        <f t="shared" si="6"/>
        <v>110</v>
      </c>
      <c r="C126" s="3">
        <f t="shared" si="7"/>
        <v>45352</v>
      </c>
      <c r="D126" s="24">
        <f t="shared" si="8"/>
        <v>914.8947563711813</v>
      </c>
      <c r="E126" s="24">
        <f>IF(B126="","-",SUM($D$17:D126))</f>
        <v>109164.60047986492</v>
      </c>
      <c r="F126" s="24">
        <f t="shared" si="5"/>
        <v>317.63788944009798</v>
      </c>
      <c r="G126" s="24">
        <f>IF(B126="","-",SUM($F$17:F126))</f>
        <v>26413.990559375801</v>
      </c>
      <c r="H126" s="24">
        <f t="shared" si="9"/>
        <v>168586.00944062416</v>
      </c>
    </row>
    <row r="127" spans="2:8" x14ac:dyDescent="0.2">
      <c r="B127" s="23">
        <f t="shared" si="6"/>
        <v>111</v>
      </c>
      <c r="C127" s="3">
        <f t="shared" si="7"/>
        <v>45383</v>
      </c>
      <c r="D127" s="24">
        <f t="shared" si="8"/>
        <v>913.17421780338088</v>
      </c>
      <c r="E127" s="24">
        <f>IF(B127="","-",SUM($D$17:D127))</f>
        <v>110077.7746976683</v>
      </c>
      <c r="F127" s="24">
        <f t="shared" si="5"/>
        <v>319.3584280078984</v>
      </c>
      <c r="G127" s="24">
        <f>IF(B127="","-",SUM($F$17:F127))</f>
        <v>26733.348987383699</v>
      </c>
      <c r="H127" s="24">
        <f t="shared" si="9"/>
        <v>168266.65101261626</v>
      </c>
    </row>
    <row r="128" spans="2:8" x14ac:dyDescent="0.2">
      <c r="B128" s="23">
        <f t="shared" si="6"/>
        <v>112</v>
      </c>
      <c r="C128" s="3">
        <f t="shared" si="7"/>
        <v>45413</v>
      </c>
      <c r="D128" s="24">
        <f t="shared" si="8"/>
        <v>911.44435965167145</v>
      </c>
      <c r="E128" s="24">
        <f>IF(B128="","-",SUM($D$17:D128))</f>
        <v>110989.21905731996</v>
      </c>
      <c r="F128" s="24">
        <f t="shared" si="5"/>
        <v>321.08828615960783</v>
      </c>
      <c r="G128" s="24">
        <f>IF(B128="","-",SUM($F$17:F128))</f>
        <v>27054.437273543306</v>
      </c>
      <c r="H128" s="24">
        <f t="shared" si="9"/>
        <v>167945.56272645664</v>
      </c>
    </row>
    <row r="129" spans="2:8" x14ac:dyDescent="0.2">
      <c r="B129" s="23">
        <f t="shared" si="6"/>
        <v>113</v>
      </c>
      <c r="C129" s="3">
        <f t="shared" si="7"/>
        <v>45444</v>
      </c>
      <c r="D129" s="24">
        <f t="shared" si="8"/>
        <v>909.70513143497351</v>
      </c>
      <c r="E129" s="24">
        <f>IF(B129="","-",SUM($D$17:D129))</f>
        <v>111898.92418875493</v>
      </c>
      <c r="F129" s="24">
        <f t="shared" si="5"/>
        <v>322.82751437630577</v>
      </c>
      <c r="G129" s="24">
        <f>IF(B129="","-",SUM($F$17:F129))</f>
        <v>27377.264787919612</v>
      </c>
      <c r="H129" s="24">
        <f t="shared" si="9"/>
        <v>167622.73521208033</v>
      </c>
    </row>
    <row r="130" spans="2:8" x14ac:dyDescent="0.2">
      <c r="B130" s="23">
        <f t="shared" si="6"/>
        <v>114</v>
      </c>
      <c r="C130" s="3">
        <f t="shared" si="7"/>
        <v>45474</v>
      </c>
      <c r="D130" s="24">
        <f t="shared" si="8"/>
        <v>907.95648239876846</v>
      </c>
      <c r="E130" s="24">
        <f>IF(B130="","-",SUM($D$17:D130))</f>
        <v>112806.8806711537</v>
      </c>
      <c r="F130" s="24">
        <f t="shared" si="5"/>
        <v>324.57616341251082</v>
      </c>
      <c r="G130" s="24">
        <f>IF(B130="","-",SUM($F$17:F130))</f>
        <v>27701.840951332124</v>
      </c>
      <c r="H130" s="24">
        <f t="shared" si="9"/>
        <v>167298.15904866782</v>
      </c>
    </row>
    <row r="131" spans="2:8" x14ac:dyDescent="0.2">
      <c r="B131" s="23">
        <f t="shared" si="6"/>
        <v>115</v>
      </c>
      <c r="C131" s="3">
        <f t="shared" si="7"/>
        <v>45505</v>
      </c>
      <c r="D131" s="24">
        <f t="shared" si="8"/>
        <v>906.19836151361733</v>
      </c>
      <c r="E131" s="24">
        <f>IF(B131="","-",SUM($D$17:D131))</f>
        <v>113713.07903266732</v>
      </c>
      <c r="F131" s="24">
        <f t="shared" si="5"/>
        <v>326.33428429766195</v>
      </c>
      <c r="G131" s="24">
        <f>IF(B131="","-",SUM($F$17:F131))</f>
        <v>28028.175235629787</v>
      </c>
      <c r="H131" s="24">
        <f t="shared" si="9"/>
        <v>166971.82476437016</v>
      </c>
    </row>
    <row r="132" spans="2:8" x14ac:dyDescent="0.2">
      <c r="B132" s="23">
        <f t="shared" si="6"/>
        <v>116</v>
      </c>
      <c r="C132" s="3">
        <f t="shared" si="7"/>
        <v>45536</v>
      </c>
      <c r="D132" s="24">
        <f t="shared" si="8"/>
        <v>904.43071747367173</v>
      </c>
      <c r="E132" s="24">
        <f>IF(B132="","-",SUM($D$17:D132))</f>
        <v>114617.50975014099</v>
      </c>
      <c r="F132" s="24">
        <f t="shared" si="5"/>
        <v>328.10192833760755</v>
      </c>
      <c r="G132" s="24">
        <f>IF(B132="","-",SUM($F$17:F132))</f>
        <v>28356.277163967396</v>
      </c>
      <c r="H132" s="24">
        <f t="shared" si="9"/>
        <v>166643.72283603257</v>
      </c>
    </row>
    <row r="133" spans="2:8" x14ac:dyDescent="0.2">
      <c r="B133" s="23">
        <f t="shared" si="6"/>
        <v>117</v>
      </c>
      <c r="C133" s="3">
        <f t="shared" si="7"/>
        <v>45566</v>
      </c>
      <c r="D133" s="24">
        <f t="shared" si="8"/>
        <v>902.65349869517649</v>
      </c>
      <c r="E133" s="24">
        <f>IF(B133="","-",SUM($D$17:D133))</f>
        <v>115520.16324883616</v>
      </c>
      <c r="F133" s="24">
        <f t="shared" si="5"/>
        <v>329.87914711610279</v>
      </c>
      <c r="G133" s="24">
        <f>IF(B133="","-",SUM($F$17:F133))</f>
        <v>28686.156311083498</v>
      </c>
      <c r="H133" s="24">
        <f t="shared" si="9"/>
        <v>166313.84368891647</v>
      </c>
    </row>
    <row r="134" spans="2:8" x14ac:dyDescent="0.2">
      <c r="B134" s="23">
        <f t="shared" si="6"/>
        <v>118</v>
      </c>
      <c r="C134" s="3">
        <f t="shared" si="7"/>
        <v>45597</v>
      </c>
      <c r="D134" s="24">
        <f t="shared" si="8"/>
        <v>900.86665331496431</v>
      </c>
      <c r="E134" s="24">
        <f>IF(B134="","-",SUM($D$17:D134))</f>
        <v>116421.02990215113</v>
      </c>
      <c r="F134" s="24">
        <f t="shared" si="5"/>
        <v>331.66599249631497</v>
      </c>
      <c r="G134" s="24">
        <f>IF(B134="","-",SUM($F$17:F134))</f>
        <v>29017.822303579811</v>
      </c>
      <c r="H134" s="24">
        <f t="shared" si="9"/>
        <v>165982.17769642017</v>
      </c>
    </row>
    <row r="135" spans="2:8" x14ac:dyDescent="0.2">
      <c r="B135" s="23">
        <f t="shared" si="6"/>
        <v>119</v>
      </c>
      <c r="C135" s="3">
        <f t="shared" si="7"/>
        <v>45627</v>
      </c>
      <c r="D135" s="24">
        <f t="shared" si="8"/>
        <v>899.07012918894259</v>
      </c>
      <c r="E135" s="24">
        <f>IF(B135="","-",SUM($D$17:D135))</f>
        <v>117320.10003134007</v>
      </c>
      <c r="F135" s="24">
        <f t="shared" si="5"/>
        <v>333.46251662233669</v>
      </c>
      <c r="G135" s="24">
        <f>IF(B135="","-",SUM($F$17:F135))</f>
        <v>29351.284820202149</v>
      </c>
      <c r="H135" s="24">
        <f t="shared" si="9"/>
        <v>165648.71517979784</v>
      </c>
    </row>
    <row r="136" spans="2:8" x14ac:dyDescent="0.2">
      <c r="B136" s="23">
        <f t="shared" si="6"/>
        <v>120</v>
      </c>
      <c r="C136" s="3">
        <f t="shared" si="7"/>
        <v>45658</v>
      </c>
      <c r="D136" s="24">
        <f t="shared" si="8"/>
        <v>897.26387389057163</v>
      </c>
      <c r="E136" s="24">
        <f>IF(B136="","-",SUM($D$17:D136))</f>
        <v>118217.36390523064</v>
      </c>
      <c r="F136" s="24">
        <f t="shared" si="5"/>
        <v>335.26877192070765</v>
      </c>
      <c r="G136" s="24">
        <f>IF(B136="","-",SUM($F$17:F136))</f>
        <v>29686.553592122855</v>
      </c>
      <c r="H136" s="24">
        <f t="shared" si="9"/>
        <v>165313.44640787714</v>
      </c>
    </row>
    <row r="137" spans="2:8" x14ac:dyDescent="0.2">
      <c r="B137" s="23">
        <f t="shared" si="6"/>
        <v>121</v>
      </c>
      <c r="C137" s="3">
        <f t="shared" si="7"/>
        <v>45689</v>
      </c>
      <c r="D137" s="24">
        <f t="shared" si="8"/>
        <v>895.44783470933453</v>
      </c>
      <c r="E137" s="24">
        <f>IF(B137="","-",SUM($D$17:D137))</f>
        <v>119112.81173993998</v>
      </c>
      <c r="F137" s="24">
        <f t="shared" si="5"/>
        <v>337.08481110194475</v>
      </c>
      <c r="G137" s="24">
        <f>IF(B137="","-",SUM($F$17:F137))</f>
        <v>30023.638403224799</v>
      </c>
      <c r="H137" s="24">
        <f t="shared" si="9"/>
        <v>164976.36159677518</v>
      </c>
    </row>
    <row r="138" spans="2:8" x14ac:dyDescent="0.2">
      <c r="B138" s="23">
        <f t="shared" si="6"/>
        <v>122</v>
      </c>
      <c r="C138" s="3">
        <f t="shared" si="7"/>
        <v>45717</v>
      </c>
      <c r="D138" s="24">
        <f t="shared" si="8"/>
        <v>893.62195864919897</v>
      </c>
      <c r="E138" s="24">
        <f>IF(B138="","-",SUM($D$17:D138))</f>
        <v>120006.43369858917</v>
      </c>
      <c r="F138" s="24">
        <f t="shared" si="5"/>
        <v>338.91068716208031</v>
      </c>
      <c r="G138" s="24">
        <f>IF(B138="","-",SUM($F$17:F138))</f>
        <v>30362.549090386878</v>
      </c>
      <c r="H138" s="24">
        <f t="shared" si="9"/>
        <v>164637.45090961311</v>
      </c>
    </row>
    <row r="139" spans="2:8" x14ac:dyDescent="0.2">
      <c r="B139" s="23">
        <f t="shared" si="6"/>
        <v>123</v>
      </c>
      <c r="C139" s="3">
        <f t="shared" si="7"/>
        <v>45748</v>
      </c>
      <c r="D139" s="24">
        <f t="shared" si="8"/>
        <v>891.786192427071</v>
      </c>
      <c r="E139" s="24">
        <f>IF(B139="","-",SUM($D$17:D139))</f>
        <v>120898.21989101624</v>
      </c>
      <c r="F139" s="24">
        <f t="shared" si="5"/>
        <v>340.74645338420828</v>
      </c>
      <c r="G139" s="24">
        <f>IF(B139="","-",SUM($F$17:F139))</f>
        <v>30703.295543771084</v>
      </c>
      <c r="H139" s="24">
        <f t="shared" si="9"/>
        <v>164296.70445622891</v>
      </c>
    </row>
    <row r="140" spans="2:8" x14ac:dyDescent="0.2">
      <c r="B140" s="23">
        <f t="shared" si="6"/>
        <v>124</v>
      </c>
      <c r="C140" s="3">
        <f t="shared" si="7"/>
        <v>45778</v>
      </c>
      <c r="D140" s="24">
        <f t="shared" si="8"/>
        <v>889.94048247123999</v>
      </c>
      <c r="E140" s="24">
        <f>IF(B140="","-",SUM($D$17:D140))</f>
        <v>121788.16037348748</v>
      </c>
      <c r="F140" s="24">
        <f t="shared" si="5"/>
        <v>342.59216334003929</v>
      </c>
      <c r="G140" s="24">
        <f>IF(B140="","-",SUM($F$17:F140))</f>
        <v>31045.887707111124</v>
      </c>
      <c r="H140" s="24">
        <f t="shared" si="9"/>
        <v>163954.11229288887</v>
      </c>
    </row>
    <row r="141" spans="2:8" x14ac:dyDescent="0.2">
      <c r="B141" s="23">
        <f t="shared" si="6"/>
        <v>125</v>
      </c>
      <c r="C141" s="3">
        <f t="shared" si="7"/>
        <v>45809</v>
      </c>
      <c r="D141" s="24">
        <f t="shared" si="8"/>
        <v>888.08477491981466</v>
      </c>
      <c r="E141" s="24">
        <f>IF(B141="","-",SUM($D$17:D141))</f>
        <v>122676.2451484073</v>
      </c>
      <c r="F141" s="24">
        <f t="shared" si="5"/>
        <v>344.44787089146462</v>
      </c>
      <c r="G141" s="24">
        <f>IF(B141="","-",SUM($F$17:F141))</f>
        <v>31390.335578002589</v>
      </c>
      <c r="H141" s="24">
        <f t="shared" si="9"/>
        <v>163609.66442199741</v>
      </c>
    </row>
    <row r="142" spans="2:8" x14ac:dyDescent="0.2">
      <c r="B142" s="23">
        <f t="shared" si="6"/>
        <v>126</v>
      </c>
      <c r="C142" s="3">
        <f t="shared" si="7"/>
        <v>45839</v>
      </c>
      <c r="D142" s="24">
        <f t="shared" si="8"/>
        <v>886.21901561915263</v>
      </c>
      <c r="E142" s="24">
        <f>IF(B142="","-",SUM($D$17:D142))</f>
        <v>123562.46416402645</v>
      </c>
      <c r="F142" s="24">
        <f t="shared" si="5"/>
        <v>346.31363019212665</v>
      </c>
      <c r="G142" s="24">
        <f>IF(B142="","-",SUM($F$17:F142))</f>
        <v>31736.649208194714</v>
      </c>
      <c r="H142" s="24">
        <f t="shared" si="9"/>
        <v>163263.35079180528</v>
      </c>
    </row>
    <row r="143" spans="2:8" x14ac:dyDescent="0.2">
      <c r="B143" s="23">
        <f t="shared" si="6"/>
        <v>127</v>
      </c>
      <c r="C143" s="3">
        <f t="shared" si="7"/>
        <v>45870</v>
      </c>
      <c r="D143" s="24">
        <f t="shared" si="8"/>
        <v>884.34315012227864</v>
      </c>
      <c r="E143" s="24">
        <f>IF(B143="","-",SUM($D$17:D143))</f>
        <v>124446.80731414873</v>
      </c>
      <c r="F143" s="24">
        <f t="shared" si="5"/>
        <v>348.18949568900064</v>
      </c>
      <c r="G143" s="24">
        <f>IF(B143="","-",SUM($F$17:F143))</f>
        <v>32084.838703883714</v>
      </c>
      <c r="H143" s="24">
        <f t="shared" si="9"/>
        <v>162915.16129611628</v>
      </c>
    </row>
    <row r="144" spans="2:8" x14ac:dyDescent="0.2">
      <c r="B144" s="23">
        <f t="shared" si="6"/>
        <v>128</v>
      </c>
      <c r="C144" s="3">
        <f t="shared" si="7"/>
        <v>45901</v>
      </c>
      <c r="D144" s="24">
        <f t="shared" si="8"/>
        <v>882.45712368729653</v>
      </c>
      <c r="E144" s="24">
        <f>IF(B144="","-",SUM($D$17:D144))</f>
        <v>125329.26443783603</v>
      </c>
      <c r="F144" s="24">
        <f t="shared" si="5"/>
        <v>350.07552212398275</v>
      </c>
      <c r="G144" s="24">
        <f>IF(B144="","-",SUM($F$17:F144))</f>
        <v>32434.914226007695</v>
      </c>
      <c r="H144" s="24">
        <f t="shared" si="9"/>
        <v>162565.08577399229</v>
      </c>
    </row>
    <row r="145" spans="2:8" x14ac:dyDescent="0.2">
      <c r="B145" s="23">
        <f t="shared" si="6"/>
        <v>129</v>
      </c>
      <c r="C145" s="3">
        <f t="shared" si="7"/>
        <v>45931</v>
      </c>
      <c r="D145" s="24">
        <f t="shared" si="8"/>
        <v>880.56088127579164</v>
      </c>
      <c r="E145" s="24">
        <f>IF(B145="","-",SUM($D$17:D145))</f>
        <v>126209.82531911181</v>
      </c>
      <c r="F145" s="24">
        <f t="shared" ref="F145:F208" si="10">IF(B145="","-",$D$11-D145)</f>
        <v>351.97176453548764</v>
      </c>
      <c r="G145" s="24">
        <f>IF(B145="","-",SUM($F$17:F145))</f>
        <v>32786.885990543182</v>
      </c>
      <c r="H145" s="24">
        <f t="shared" si="9"/>
        <v>162213.1140094568</v>
      </c>
    </row>
    <row r="146" spans="2:8" x14ac:dyDescent="0.2">
      <c r="B146" s="23">
        <f t="shared" ref="B146:B209" si="11">IF(B145&gt;=$D$7*12,"",B145+1)</f>
        <v>130</v>
      </c>
      <c r="C146" s="3">
        <f t="shared" ref="C146:C209" si="12">IF(B146="","",DATE(YEAR($D$8),MONTH($D$8)+B146,DAY($D$8)))</f>
        <v>45962</v>
      </c>
      <c r="D146" s="24">
        <f t="shared" ref="D146:D209" si="13">IF(B146="","-",$D$6/12*H145)</f>
        <v>878.65436755122437</v>
      </c>
      <c r="E146" s="24">
        <f>IF(B146="","-",SUM($D$17:D146))</f>
        <v>127088.47968666303</v>
      </c>
      <c r="F146" s="24">
        <f t="shared" si="10"/>
        <v>353.87827826005491</v>
      </c>
      <c r="G146" s="24">
        <f>IF(B146="","-",SUM($F$17:F146))</f>
        <v>33140.764268803236</v>
      </c>
      <c r="H146" s="24">
        <f t="shared" ref="H146:H209" si="14">IF(B146="","-",H145-F146)</f>
        <v>161859.23573119674</v>
      </c>
    </row>
    <row r="147" spans="2:8" x14ac:dyDescent="0.2">
      <c r="B147" s="23">
        <f t="shared" si="11"/>
        <v>131</v>
      </c>
      <c r="C147" s="3">
        <f t="shared" si="12"/>
        <v>45992</v>
      </c>
      <c r="D147" s="24">
        <f t="shared" si="13"/>
        <v>876.73752687731564</v>
      </c>
      <c r="E147" s="24">
        <f>IF(B147="","-",SUM($D$17:D147))</f>
        <v>127965.21721354035</v>
      </c>
      <c r="F147" s="24">
        <f t="shared" si="10"/>
        <v>355.79511893396364</v>
      </c>
      <c r="G147" s="24">
        <f>IF(B147="","-",SUM($F$17:F147))</f>
        <v>33496.559387737201</v>
      </c>
      <c r="H147" s="24">
        <f t="shared" si="14"/>
        <v>161503.44061226278</v>
      </c>
    </row>
    <row r="148" spans="2:8" x14ac:dyDescent="0.2">
      <c r="B148" s="23">
        <f t="shared" si="11"/>
        <v>132</v>
      </c>
      <c r="C148" s="3">
        <f t="shared" si="12"/>
        <v>46023</v>
      </c>
      <c r="D148" s="24">
        <f t="shared" si="13"/>
        <v>874.81030331642341</v>
      </c>
      <c r="E148" s="24">
        <f>IF(B148="","-",SUM($D$17:D148))</f>
        <v>128840.02751685678</v>
      </c>
      <c r="F148" s="24">
        <f t="shared" si="10"/>
        <v>357.72234249485587</v>
      </c>
      <c r="G148" s="24">
        <f>IF(B148="","-",SUM($F$17:F148))</f>
        <v>33854.281730232055</v>
      </c>
      <c r="H148" s="24">
        <f t="shared" si="14"/>
        <v>161145.71826976794</v>
      </c>
    </row>
    <row r="149" spans="2:8" x14ac:dyDescent="0.2">
      <c r="B149" s="23">
        <f t="shared" si="11"/>
        <v>133</v>
      </c>
      <c r="C149" s="3">
        <f t="shared" si="12"/>
        <v>46054</v>
      </c>
      <c r="D149" s="24">
        <f t="shared" si="13"/>
        <v>872.87264062790973</v>
      </c>
      <c r="E149" s="24">
        <f>IF(B149="","-",SUM($D$17:D149))</f>
        <v>129712.90015748469</v>
      </c>
      <c r="F149" s="24">
        <f t="shared" si="10"/>
        <v>359.66000518336955</v>
      </c>
      <c r="G149" s="24">
        <f>IF(B149="","-",SUM($F$17:F149))</f>
        <v>34213.941735415421</v>
      </c>
      <c r="H149" s="24">
        <f t="shared" si="14"/>
        <v>160786.05826458457</v>
      </c>
    </row>
    <row r="150" spans="2:8" x14ac:dyDescent="0.2">
      <c r="B150" s="23">
        <f t="shared" si="11"/>
        <v>134</v>
      </c>
      <c r="C150" s="3">
        <f t="shared" si="12"/>
        <v>46082</v>
      </c>
      <c r="D150" s="24">
        <f t="shared" si="13"/>
        <v>870.92448226649981</v>
      </c>
      <c r="E150" s="24">
        <f>IF(B150="","-",SUM($D$17:D150))</f>
        <v>130583.8246397512</v>
      </c>
      <c r="F150" s="24">
        <f t="shared" si="10"/>
        <v>361.60816354477947</v>
      </c>
      <c r="G150" s="24">
        <f>IF(B150="","-",SUM($F$17:F150))</f>
        <v>34575.549898960198</v>
      </c>
      <c r="H150" s="24">
        <f t="shared" si="14"/>
        <v>160424.45010103978</v>
      </c>
    </row>
    <row r="151" spans="2:8" x14ac:dyDescent="0.2">
      <c r="B151" s="23">
        <f t="shared" si="11"/>
        <v>135</v>
      </c>
      <c r="C151" s="3">
        <f t="shared" si="12"/>
        <v>46113</v>
      </c>
      <c r="D151" s="24">
        <f t="shared" si="13"/>
        <v>868.96577138063219</v>
      </c>
      <c r="E151" s="24">
        <f>IF(B151="","-",SUM($D$17:D151))</f>
        <v>131452.79041113183</v>
      </c>
      <c r="F151" s="24">
        <f t="shared" si="10"/>
        <v>363.56687443064709</v>
      </c>
      <c r="G151" s="24">
        <f>IF(B151="","-",SUM($F$17:F151))</f>
        <v>34939.116773390844</v>
      </c>
      <c r="H151" s="24">
        <f t="shared" si="14"/>
        <v>160060.88322660912</v>
      </c>
    </row>
    <row r="152" spans="2:8" x14ac:dyDescent="0.2">
      <c r="B152" s="23">
        <f t="shared" si="11"/>
        <v>136</v>
      </c>
      <c r="C152" s="3">
        <f t="shared" si="12"/>
        <v>46143</v>
      </c>
      <c r="D152" s="24">
        <f t="shared" si="13"/>
        <v>866.99645081079939</v>
      </c>
      <c r="E152" s="24">
        <f>IF(B152="","-",SUM($D$17:D152))</f>
        <v>132319.78686194264</v>
      </c>
      <c r="F152" s="24">
        <f t="shared" si="10"/>
        <v>365.53619500047989</v>
      </c>
      <c r="G152" s="24">
        <f>IF(B152="","-",SUM($F$17:F152))</f>
        <v>35304.652968391325</v>
      </c>
      <c r="H152" s="24">
        <f t="shared" si="14"/>
        <v>159695.34703160863</v>
      </c>
    </row>
    <row r="153" spans="2:8" x14ac:dyDescent="0.2">
      <c r="B153" s="23">
        <f t="shared" si="11"/>
        <v>137</v>
      </c>
      <c r="C153" s="3">
        <f t="shared" si="12"/>
        <v>46174</v>
      </c>
      <c r="D153" s="24">
        <f t="shared" si="13"/>
        <v>865.01646308788008</v>
      </c>
      <c r="E153" s="24">
        <f>IF(B153="","-",SUM($D$17:D153))</f>
        <v>133184.80332503052</v>
      </c>
      <c r="F153" s="24">
        <f t="shared" si="10"/>
        <v>367.5161827233992</v>
      </c>
      <c r="G153" s="24">
        <f>IF(B153="","-",SUM($F$17:F153))</f>
        <v>35672.169151114722</v>
      </c>
      <c r="H153" s="24">
        <f t="shared" si="14"/>
        <v>159327.83084888523</v>
      </c>
    </row>
    <row r="154" spans="2:8" x14ac:dyDescent="0.2">
      <c r="B154" s="23">
        <f t="shared" si="11"/>
        <v>138</v>
      </c>
      <c r="C154" s="3">
        <f t="shared" si="12"/>
        <v>46204</v>
      </c>
      <c r="D154" s="24">
        <f t="shared" si="13"/>
        <v>863.02575043146169</v>
      </c>
      <c r="E154" s="24">
        <f>IF(B154="","-",SUM($D$17:D154))</f>
        <v>134047.82907546198</v>
      </c>
      <c r="F154" s="24">
        <f t="shared" si="10"/>
        <v>369.50689537981759</v>
      </c>
      <c r="G154" s="24">
        <f>IF(B154="","-",SUM($F$17:F154))</f>
        <v>36041.67604649454</v>
      </c>
      <c r="H154" s="24">
        <f t="shared" si="14"/>
        <v>158958.32395350543</v>
      </c>
    </row>
    <row r="155" spans="2:8" x14ac:dyDescent="0.2">
      <c r="B155" s="23">
        <f t="shared" si="11"/>
        <v>139</v>
      </c>
      <c r="C155" s="3">
        <f t="shared" si="12"/>
        <v>46235</v>
      </c>
      <c r="D155" s="24">
        <f t="shared" si="13"/>
        <v>861.02425474815448</v>
      </c>
      <c r="E155" s="24">
        <f>IF(B155="","-",SUM($D$17:D155))</f>
        <v>134908.85333021014</v>
      </c>
      <c r="F155" s="24">
        <f t="shared" si="10"/>
        <v>371.5083910631248</v>
      </c>
      <c r="G155" s="24">
        <f>IF(B155="","-",SUM($F$17:F155))</f>
        <v>36413.184437557662</v>
      </c>
      <c r="H155" s="24">
        <f t="shared" si="14"/>
        <v>158586.81556244229</v>
      </c>
    </row>
    <row r="156" spans="2:8" x14ac:dyDescent="0.2">
      <c r="B156" s="23">
        <f t="shared" si="11"/>
        <v>140</v>
      </c>
      <c r="C156" s="3">
        <f t="shared" si="12"/>
        <v>46266</v>
      </c>
      <c r="D156" s="24">
        <f t="shared" si="13"/>
        <v>859.01191762989583</v>
      </c>
      <c r="E156" s="24">
        <f>IF(B156="","-",SUM($D$17:D156))</f>
        <v>135767.86524784003</v>
      </c>
      <c r="F156" s="24">
        <f t="shared" si="10"/>
        <v>373.52072818138345</v>
      </c>
      <c r="G156" s="24">
        <f>IF(B156="","-",SUM($F$17:F156))</f>
        <v>36786.705165739048</v>
      </c>
      <c r="H156" s="24">
        <f t="shared" si="14"/>
        <v>158213.29483426092</v>
      </c>
    </row>
    <row r="157" spans="2:8" x14ac:dyDescent="0.2">
      <c r="B157" s="23">
        <f t="shared" si="11"/>
        <v>141</v>
      </c>
      <c r="C157" s="3">
        <f t="shared" si="12"/>
        <v>46296</v>
      </c>
      <c r="D157" s="24">
        <f t="shared" si="13"/>
        <v>856.98868035224666</v>
      </c>
      <c r="E157" s="24">
        <f>IF(B157="","-",SUM($D$17:D157))</f>
        <v>136624.85392819229</v>
      </c>
      <c r="F157" s="24">
        <f t="shared" si="10"/>
        <v>375.54396545903262</v>
      </c>
      <c r="G157" s="24">
        <f>IF(B157="","-",SUM($F$17:F157))</f>
        <v>37162.249131198078</v>
      </c>
      <c r="H157" s="24">
        <f t="shared" si="14"/>
        <v>157837.75086880187</v>
      </c>
    </row>
    <row r="158" spans="2:8" x14ac:dyDescent="0.2">
      <c r="B158" s="23">
        <f t="shared" si="11"/>
        <v>142</v>
      </c>
      <c r="C158" s="3">
        <f t="shared" si="12"/>
        <v>46327</v>
      </c>
      <c r="D158" s="24">
        <f t="shared" si="13"/>
        <v>854.95448387267686</v>
      </c>
      <c r="E158" s="24">
        <f>IF(B158="","-",SUM($D$17:D158))</f>
        <v>137479.80841206497</v>
      </c>
      <c r="F158" s="24">
        <f t="shared" si="10"/>
        <v>377.57816193860242</v>
      </c>
      <c r="G158" s="24">
        <f>IF(B158="","-",SUM($F$17:F158))</f>
        <v>37539.827293136681</v>
      </c>
      <c r="H158" s="24">
        <f t="shared" si="14"/>
        <v>157460.17270686326</v>
      </c>
    </row>
    <row r="159" spans="2:8" x14ac:dyDescent="0.2">
      <c r="B159" s="23">
        <f t="shared" si="11"/>
        <v>143</v>
      </c>
      <c r="C159" s="3">
        <f t="shared" si="12"/>
        <v>46357</v>
      </c>
      <c r="D159" s="24">
        <f t="shared" si="13"/>
        <v>852.90926882884264</v>
      </c>
      <c r="E159" s="24">
        <f>IF(B159="","-",SUM($D$17:D159))</f>
        <v>138332.71768089381</v>
      </c>
      <c r="F159" s="24">
        <f t="shared" si="10"/>
        <v>379.62337698243664</v>
      </c>
      <c r="G159" s="24">
        <f>IF(B159="","-",SUM($F$17:F159))</f>
        <v>37919.45067011912</v>
      </c>
      <c r="H159" s="24">
        <f t="shared" si="14"/>
        <v>157080.54932988083</v>
      </c>
    </row>
    <row r="160" spans="2:8" x14ac:dyDescent="0.2">
      <c r="B160" s="23">
        <f t="shared" si="11"/>
        <v>144</v>
      </c>
      <c r="C160" s="3">
        <f t="shared" si="12"/>
        <v>46388</v>
      </c>
      <c r="D160" s="24">
        <f t="shared" si="13"/>
        <v>850.8529755368545</v>
      </c>
      <c r="E160" s="24">
        <f>IF(B160="","-",SUM($D$17:D160))</f>
        <v>139183.57065643067</v>
      </c>
      <c r="F160" s="24">
        <f t="shared" si="10"/>
        <v>381.67967027442478</v>
      </c>
      <c r="G160" s="24">
        <f>IF(B160="","-",SUM($F$17:F160))</f>
        <v>38301.130340393545</v>
      </c>
      <c r="H160" s="24">
        <f t="shared" si="14"/>
        <v>156698.8696596064</v>
      </c>
    </row>
    <row r="161" spans="2:8" x14ac:dyDescent="0.2">
      <c r="B161" s="23">
        <f t="shared" si="11"/>
        <v>145</v>
      </c>
      <c r="C161" s="3">
        <f t="shared" si="12"/>
        <v>46419</v>
      </c>
      <c r="D161" s="24">
        <f t="shared" si="13"/>
        <v>848.78554398953463</v>
      </c>
      <c r="E161" s="24">
        <f>IF(B161="","-",SUM($D$17:D161))</f>
        <v>140032.35620042021</v>
      </c>
      <c r="F161" s="24">
        <f t="shared" si="10"/>
        <v>383.74710182174465</v>
      </c>
      <c r="G161" s="24">
        <f>IF(B161="","-",SUM($F$17:F161))</f>
        <v>38684.877442215293</v>
      </c>
      <c r="H161" s="24">
        <f t="shared" si="14"/>
        <v>156315.12255778466</v>
      </c>
    </row>
    <row r="162" spans="2:8" x14ac:dyDescent="0.2">
      <c r="B162" s="23">
        <f t="shared" si="11"/>
        <v>146</v>
      </c>
      <c r="C162" s="3">
        <f t="shared" si="12"/>
        <v>46447</v>
      </c>
      <c r="D162" s="24">
        <f t="shared" si="13"/>
        <v>846.70691385466694</v>
      </c>
      <c r="E162" s="24">
        <f>IF(B162="","-",SUM($D$17:D162))</f>
        <v>140879.06311427488</v>
      </c>
      <c r="F162" s="24">
        <f t="shared" si="10"/>
        <v>385.82573195661234</v>
      </c>
      <c r="G162" s="24">
        <f>IF(B162="","-",SUM($F$17:F162))</f>
        <v>39070.703174171904</v>
      </c>
      <c r="H162" s="24">
        <f t="shared" si="14"/>
        <v>155929.29682582806</v>
      </c>
    </row>
    <row r="163" spans="2:8" x14ac:dyDescent="0.2">
      <c r="B163" s="23">
        <f t="shared" si="11"/>
        <v>147</v>
      </c>
      <c r="C163" s="3">
        <f t="shared" si="12"/>
        <v>46478</v>
      </c>
      <c r="D163" s="24">
        <f t="shared" si="13"/>
        <v>844.61702447323535</v>
      </c>
      <c r="E163" s="24">
        <f>IF(B163="","-",SUM($D$17:D163))</f>
        <v>141723.68013874811</v>
      </c>
      <c r="F163" s="24">
        <f t="shared" si="10"/>
        <v>387.91562133804393</v>
      </c>
      <c r="G163" s="24">
        <f>IF(B163="","-",SUM($F$17:F163))</f>
        <v>39458.618795509945</v>
      </c>
      <c r="H163" s="24">
        <f t="shared" si="14"/>
        <v>155541.38120449003</v>
      </c>
    </row>
    <row r="164" spans="2:8" x14ac:dyDescent="0.2">
      <c r="B164" s="23">
        <f t="shared" si="11"/>
        <v>148</v>
      </c>
      <c r="C164" s="3">
        <f t="shared" si="12"/>
        <v>46508</v>
      </c>
      <c r="D164" s="24">
        <f t="shared" si="13"/>
        <v>842.51581485765439</v>
      </c>
      <c r="E164" s="24">
        <f>IF(B164="","-",SUM($D$17:D164))</f>
        <v>142566.19595360575</v>
      </c>
      <c r="F164" s="24">
        <f t="shared" si="10"/>
        <v>390.01683095362489</v>
      </c>
      <c r="G164" s="24">
        <f>IF(B164="","-",SUM($F$17:F164))</f>
        <v>39848.635626463569</v>
      </c>
      <c r="H164" s="24">
        <f t="shared" si="14"/>
        <v>155151.3643735364</v>
      </c>
    </row>
    <row r="165" spans="2:8" x14ac:dyDescent="0.2">
      <c r="B165" s="23">
        <f t="shared" si="11"/>
        <v>149</v>
      </c>
      <c r="C165" s="3">
        <f t="shared" si="12"/>
        <v>46539</v>
      </c>
      <c r="D165" s="24">
        <f t="shared" si="13"/>
        <v>840.40322368998886</v>
      </c>
      <c r="E165" s="24">
        <f>IF(B165="","-",SUM($D$17:D165))</f>
        <v>143406.59917729575</v>
      </c>
      <c r="F165" s="24">
        <f t="shared" si="10"/>
        <v>392.12942212129042</v>
      </c>
      <c r="G165" s="24">
        <f>IF(B165="","-",SUM($F$17:F165))</f>
        <v>40240.765048584857</v>
      </c>
      <c r="H165" s="24">
        <f t="shared" si="14"/>
        <v>154759.2349514151</v>
      </c>
    </row>
    <row r="166" spans="2:8" x14ac:dyDescent="0.2">
      <c r="B166" s="23">
        <f t="shared" si="11"/>
        <v>150</v>
      </c>
      <c r="C166" s="3">
        <f t="shared" si="12"/>
        <v>46569</v>
      </c>
      <c r="D166" s="24">
        <f t="shared" si="13"/>
        <v>838.27918932016519</v>
      </c>
      <c r="E166" s="24">
        <f>IF(B166="","-",SUM($D$17:D166))</f>
        <v>144244.87836661591</v>
      </c>
      <c r="F166" s="24">
        <f t="shared" si="10"/>
        <v>394.25345649111409</v>
      </c>
      <c r="G166" s="24">
        <f>IF(B166="","-",SUM($F$17:F166))</f>
        <v>40635.018505075968</v>
      </c>
      <c r="H166" s="24">
        <f t="shared" si="14"/>
        <v>154364.981494924</v>
      </c>
    </row>
    <row r="167" spans="2:8" x14ac:dyDescent="0.2">
      <c r="B167" s="23">
        <f t="shared" si="11"/>
        <v>151</v>
      </c>
      <c r="C167" s="3">
        <f t="shared" si="12"/>
        <v>46600</v>
      </c>
      <c r="D167" s="24">
        <f t="shared" si="13"/>
        <v>836.14364976417164</v>
      </c>
      <c r="E167" s="24">
        <f>IF(B167="","-",SUM($D$17:D167))</f>
        <v>145081.0220163801</v>
      </c>
      <c r="F167" s="24">
        <f t="shared" si="10"/>
        <v>396.38899604710764</v>
      </c>
      <c r="G167" s="24">
        <f>IF(B167="","-",SUM($F$17:F167))</f>
        <v>41031.407501123074</v>
      </c>
      <c r="H167" s="24">
        <f t="shared" si="14"/>
        <v>153968.59249887688</v>
      </c>
    </row>
    <row r="168" spans="2:8" x14ac:dyDescent="0.2">
      <c r="B168" s="23">
        <f t="shared" si="11"/>
        <v>152</v>
      </c>
      <c r="C168" s="3">
        <f t="shared" si="12"/>
        <v>46631</v>
      </c>
      <c r="D168" s="24">
        <f t="shared" si="13"/>
        <v>833.99654270224983</v>
      </c>
      <c r="E168" s="24">
        <f>IF(B168="","-",SUM($D$17:D168))</f>
        <v>145915.01855908235</v>
      </c>
      <c r="F168" s="24">
        <f t="shared" si="10"/>
        <v>398.53610310902945</v>
      </c>
      <c r="G168" s="24">
        <f>IF(B168="","-",SUM($F$17:F168))</f>
        <v>41429.943604232103</v>
      </c>
      <c r="H168" s="24">
        <f t="shared" si="14"/>
        <v>153570.05639576784</v>
      </c>
    </row>
    <row r="169" spans="2:8" x14ac:dyDescent="0.2">
      <c r="B169" s="23">
        <f t="shared" si="11"/>
        <v>153</v>
      </c>
      <c r="C169" s="3">
        <f t="shared" si="12"/>
        <v>46661</v>
      </c>
      <c r="D169" s="24">
        <f t="shared" si="13"/>
        <v>831.83780547707579</v>
      </c>
      <c r="E169" s="24">
        <f>IF(B169="","-",SUM($D$17:D169))</f>
        <v>146746.85636455944</v>
      </c>
      <c r="F169" s="24">
        <f t="shared" si="10"/>
        <v>400.69484033420349</v>
      </c>
      <c r="G169" s="24">
        <f>IF(B169="","-",SUM($F$17:F169))</f>
        <v>41830.638444566306</v>
      </c>
      <c r="H169" s="24">
        <f t="shared" si="14"/>
        <v>153169.36155543363</v>
      </c>
    </row>
    <row r="170" spans="2:8" x14ac:dyDescent="0.2">
      <c r="B170" s="23">
        <f t="shared" si="11"/>
        <v>154</v>
      </c>
      <c r="C170" s="3">
        <f t="shared" si="12"/>
        <v>46692</v>
      </c>
      <c r="D170" s="24">
        <f t="shared" si="13"/>
        <v>829.66737509193217</v>
      </c>
      <c r="E170" s="24">
        <f>IF(B170="","-",SUM($D$17:D170))</f>
        <v>147576.52373965137</v>
      </c>
      <c r="F170" s="24">
        <f t="shared" si="10"/>
        <v>402.86527071934711</v>
      </c>
      <c r="G170" s="24">
        <f>IF(B170="","-",SUM($F$17:F170))</f>
        <v>42233.503715285653</v>
      </c>
      <c r="H170" s="24">
        <f t="shared" si="14"/>
        <v>152766.49628471429</v>
      </c>
    </row>
    <row r="171" spans="2:8" x14ac:dyDescent="0.2">
      <c r="B171" s="23">
        <f t="shared" si="11"/>
        <v>155</v>
      </c>
      <c r="C171" s="3">
        <f t="shared" si="12"/>
        <v>46722</v>
      </c>
      <c r="D171" s="24">
        <f t="shared" si="13"/>
        <v>827.48518820886909</v>
      </c>
      <c r="E171" s="24">
        <f>IF(B171="","-",SUM($D$17:D171))</f>
        <v>148404.00892786024</v>
      </c>
      <c r="F171" s="24">
        <f t="shared" si="10"/>
        <v>405.04745760241019</v>
      </c>
      <c r="G171" s="24">
        <f>IF(B171="","-",SUM($F$17:F171))</f>
        <v>42638.551172888067</v>
      </c>
      <c r="H171" s="24">
        <f t="shared" si="14"/>
        <v>152361.44882711189</v>
      </c>
    </row>
    <row r="172" spans="2:8" x14ac:dyDescent="0.2">
      <c r="B172" s="23">
        <f t="shared" si="11"/>
        <v>156</v>
      </c>
      <c r="C172" s="3">
        <f t="shared" si="12"/>
        <v>46753</v>
      </c>
      <c r="D172" s="24">
        <f t="shared" si="13"/>
        <v>825.29118114685605</v>
      </c>
      <c r="E172" s="24">
        <f>IF(B172="","-",SUM($D$17:D172))</f>
        <v>149229.3001090071</v>
      </c>
      <c r="F172" s="24">
        <f t="shared" si="10"/>
        <v>407.24146466442323</v>
      </c>
      <c r="G172" s="24">
        <f>IF(B172="","-",SUM($F$17:F172))</f>
        <v>43045.792637552491</v>
      </c>
      <c r="H172" s="24">
        <f t="shared" si="14"/>
        <v>151954.20736244746</v>
      </c>
    </row>
    <row r="173" spans="2:8" x14ac:dyDescent="0.2">
      <c r="B173" s="23">
        <f t="shared" si="11"/>
        <v>157</v>
      </c>
      <c r="C173" s="3">
        <f t="shared" si="12"/>
        <v>46784</v>
      </c>
      <c r="D173" s="24">
        <f t="shared" si="13"/>
        <v>823.08528987992372</v>
      </c>
      <c r="E173" s="24">
        <f>IF(B173="","-",SUM($D$17:D173))</f>
        <v>150052.38539888704</v>
      </c>
      <c r="F173" s="24">
        <f t="shared" si="10"/>
        <v>409.44735593135556</v>
      </c>
      <c r="G173" s="24">
        <f>IF(B173="","-",SUM($F$17:F173))</f>
        <v>43455.239993483847</v>
      </c>
      <c r="H173" s="24">
        <f t="shared" si="14"/>
        <v>151544.7600065161</v>
      </c>
    </row>
    <row r="174" spans="2:8" x14ac:dyDescent="0.2">
      <c r="B174" s="23">
        <f t="shared" si="11"/>
        <v>158</v>
      </c>
      <c r="C174" s="3">
        <f t="shared" si="12"/>
        <v>46813</v>
      </c>
      <c r="D174" s="24">
        <f t="shared" si="13"/>
        <v>820.86745003529552</v>
      </c>
      <c r="E174" s="24">
        <f>IF(B174="","-",SUM($D$17:D174))</f>
        <v>150873.25284892233</v>
      </c>
      <c r="F174" s="24">
        <f t="shared" si="10"/>
        <v>411.66519577598376</v>
      </c>
      <c r="G174" s="24">
        <f>IF(B174="","-",SUM($F$17:F174))</f>
        <v>43866.905189259829</v>
      </c>
      <c r="H174" s="24">
        <f t="shared" si="14"/>
        <v>151133.09481074012</v>
      </c>
    </row>
    <row r="175" spans="2:8" x14ac:dyDescent="0.2">
      <c r="B175" s="23">
        <f t="shared" si="11"/>
        <v>159</v>
      </c>
      <c r="C175" s="3">
        <f t="shared" si="12"/>
        <v>46844</v>
      </c>
      <c r="D175" s="24">
        <f t="shared" si="13"/>
        <v>818.63759689150902</v>
      </c>
      <c r="E175" s="24">
        <f>IF(B175="","-",SUM($D$17:D175))</f>
        <v>151691.89044581383</v>
      </c>
      <c r="F175" s="24">
        <f t="shared" si="10"/>
        <v>413.89504891977026</v>
      </c>
      <c r="G175" s="24">
        <f>IF(B175="","-",SUM($F$17:F175))</f>
        <v>44280.800238179596</v>
      </c>
      <c r="H175" s="24">
        <f t="shared" si="14"/>
        <v>150719.19976182035</v>
      </c>
    </row>
    <row r="176" spans="2:8" x14ac:dyDescent="0.2">
      <c r="B176" s="23">
        <f t="shared" si="11"/>
        <v>160</v>
      </c>
      <c r="C176" s="3">
        <f t="shared" si="12"/>
        <v>46874</v>
      </c>
      <c r="D176" s="24">
        <f t="shared" si="13"/>
        <v>816.39566537652695</v>
      </c>
      <c r="E176" s="24">
        <f>IF(B176="","-",SUM($D$17:D176))</f>
        <v>152508.28611119036</v>
      </c>
      <c r="F176" s="24">
        <f t="shared" si="10"/>
        <v>416.13698043475233</v>
      </c>
      <c r="G176" s="24">
        <f>IF(B176="","-",SUM($F$17:F176))</f>
        <v>44696.937218614345</v>
      </c>
      <c r="H176" s="24">
        <f t="shared" si="14"/>
        <v>150303.06278138558</v>
      </c>
    </row>
    <row r="177" spans="2:8" x14ac:dyDescent="0.2">
      <c r="B177" s="23">
        <f t="shared" si="11"/>
        <v>161</v>
      </c>
      <c r="C177" s="3">
        <f t="shared" si="12"/>
        <v>46905</v>
      </c>
      <c r="D177" s="24">
        <f t="shared" si="13"/>
        <v>814.14159006583861</v>
      </c>
      <c r="E177" s="24">
        <f>IF(B177="","-",SUM($D$17:D177))</f>
        <v>153322.42770125621</v>
      </c>
      <c r="F177" s="24">
        <f t="shared" si="10"/>
        <v>418.39105574544067</v>
      </c>
      <c r="G177" s="24">
        <f>IF(B177="","-",SUM($F$17:F177))</f>
        <v>45115.328274359788</v>
      </c>
      <c r="H177" s="24">
        <f t="shared" si="14"/>
        <v>149884.67172564013</v>
      </c>
    </row>
    <row r="178" spans="2:8" x14ac:dyDescent="0.2">
      <c r="B178" s="23">
        <f t="shared" si="11"/>
        <v>162</v>
      </c>
      <c r="C178" s="3">
        <f t="shared" si="12"/>
        <v>46935</v>
      </c>
      <c r="D178" s="24">
        <f t="shared" si="13"/>
        <v>811.87530518055075</v>
      </c>
      <c r="E178" s="24">
        <f>IF(B178="","-",SUM($D$17:D178))</f>
        <v>154134.30300643676</v>
      </c>
      <c r="F178" s="24">
        <f t="shared" si="10"/>
        <v>420.65734063072853</v>
      </c>
      <c r="G178" s="24">
        <f>IF(B178="","-",SUM($F$17:F178))</f>
        <v>45535.985614990517</v>
      </c>
      <c r="H178" s="24">
        <f t="shared" si="14"/>
        <v>149464.01438500942</v>
      </c>
    </row>
    <row r="179" spans="2:8" x14ac:dyDescent="0.2">
      <c r="B179" s="23">
        <f t="shared" si="11"/>
        <v>163</v>
      </c>
      <c r="C179" s="3">
        <f t="shared" si="12"/>
        <v>46966</v>
      </c>
      <c r="D179" s="24">
        <f t="shared" si="13"/>
        <v>809.59674458546772</v>
      </c>
      <c r="E179" s="24">
        <f>IF(B179="","-",SUM($D$17:D179))</f>
        <v>154943.89975102223</v>
      </c>
      <c r="F179" s="24">
        <f t="shared" si="10"/>
        <v>422.93590122581156</v>
      </c>
      <c r="G179" s="24">
        <f>IF(B179="","-",SUM($F$17:F179))</f>
        <v>45958.921516216331</v>
      </c>
      <c r="H179" s="24">
        <f t="shared" si="14"/>
        <v>149041.07848378361</v>
      </c>
    </row>
    <row r="180" spans="2:8" x14ac:dyDescent="0.2">
      <c r="B180" s="23">
        <f t="shared" si="11"/>
        <v>164</v>
      </c>
      <c r="C180" s="3">
        <f t="shared" si="12"/>
        <v>46997</v>
      </c>
      <c r="D180" s="24">
        <f t="shared" si="13"/>
        <v>807.30584178716128</v>
      </c>
      <c r="E180" s="24">
        <f>IF(B180="","-",SUM($D$17:D180))</f>
        <v>155751.20559280939</v>
      </c>
      <c r="F180" s="24">
        <f t="shared" si="10"/>
        <v>425.226804024118</v>
      </c>
      <c r="G180" s="24">
        <f>IF(B180="","-",SUM($F$17:F180))</f>
        <v>46384.148320240449</v>
      </c>
      <c r="H180" s="24">
        <f t="shared" si="14"/>
        <v>148615.85167975948</v>
      </c>
    </row>
    <row r="181" spans="2:8" x14ac:dyDescent="0.2">
      <c r="B181" s="23">
        <f t="shared" si="11"/>
        <v>165</v>
      </c>
      <c r="C181" s="3">
        <f t="shared" si="12"/>
        <v>47027</v>
      </c>
      <c r="D181" s="24">
        <f t="shared" si="13"/>
        <v>805.00252993203048</v>
      </c>
      <c r="E181" s="24">
        <f>IF(B181="","-",SUM($D$17:D181))</f>
        <v>156556.20812274143</v>
      </c>
      <c r="F181" s="24">
        <f t="shared" si="10"/>
        <v>427.5301158792488</v>
      </c>
      <c r="G181" s="24">
        <f>IF(B181="","-",SUM($F$17:F181))</f>
        <v>46811.678436119699</v>
      </c>
      <c r="H181" s="24">
        <f t="shared" si="14"/>
        <v>148188.32156388022</v>
      </c>
    </row>
    <row r="182" spans="2:8" x14ac:dyDescent="0.2">
      <c r="B182" s="23">
        <f t="shared" si="11"/>
        <v>166</v>
      </c>
      <c r="C182" s="3">
        <f t="shared" si="12"/>
        <v>47058</v>
      </c>
      <c r="D182" s="24">
        <f t="shared" si="13"/>
        <v>802.68674180435119</v>
      </c>
      <c r="E182" s="24">
        <f>IF(B182="","-",SUM($D$17:D182))</f>
        <v>157358.89486454579</v>
      </c>
      <c r="F182" s="24">
        <f t="shared" si="10"/>
        <v>429.84590400692809</v>
      </c>
      <c r="G182" s="24">
        <f>IF(B182="","-",SUM($F$17:F182))</f>
        <v>47241.524340126627</v>
      </c>
      <c r="H182" s="24">
        <f t="shared" si="14"/>
        <v>147758.47565987331</v>
      </c>
    </row>
    <row r="183" spans="2:8" x14ac:dyDescent="0.2">
      <c r="B183" s="23">
        <f t="shared" si="11"/>
        <v>167</v>
      </c>
      <c r="C183" s="3">
        <f t="shared" si="12"/>
        <v>47088</v>
      </c>
      <c r="D183" s="24">
        <f t="shared" si="13"/>
        <v>800.35840982431375</v>
      </c>
      <c r="E183" s="24">
        <f>IF(B183="","-",SUM($D$17:D183))</f>
        <v>158159.2532743701</v>
      </c>
      <c r="F183" s="24">
        <f t="shared" si="10"/>
        <v>432.17423598696553</v>
      </c>
      <c r="G183" s="24">
        <f>IF(B183="","-",SUM($F$17:F183))</f>
        <v>47673.698576113595</v>
      </c>
      <c r="H183" s="24">
        <f t="shared" si="14"/>
        <v>147326.30142388635</v>
      </c>
    </row>
    <row r="184" spans="2:8" x14ac:dyDescent="0.2">
      <c r="B184" s="23">
        <f t="shared" si="11"/>
        <v>168</v>
      </c>
      <c r="C184" s="3">
        <f t="shared" si="12"/>
        <v>47119</v>
      </c>
      <c r="D184" s="24">
        <f t="shared" si="13"/>
        <v>798.01746604605114</v>
      </c>
      <c r="E184" s="24">
        <f>IF(B184="","-",SUM($D$17:D184))</f>
        <v>158957.27074041616</v>
      </c>
      <c r="F184" s="24">
        <f t="shared" si="10"/>
        <v>434.51517976522814</v>
      </c>
      <c r="G184" s="24">
        <f>IF(B184="","-",SUM($F$17:F184))</f>
        <v>48108.213755878824</v>
      </c>
      <c r="H184" s="24">
        <f t="shared" si="14"/>
        <v>146891.78624412112</v>
      </c>
    </row>
    <row r="185" spans="2:8" x14ac:dyDescent="0.2">
      <c r="B185" s="23">
        <f t="shared" si="11"/>
        <v>169</v>
      </c>
      <c r="C185" s="3">
        <f t="shared" si="12"/>
        <v>47150</v>
      </c>
      <c r="D185" s="24">
        <f t="shared" si="13"/>
        <v>795.66384215565608</v>
      </c>
      <c r="E185" s="24">
        <f>IF(B185="","-",SUM($D$17:D185))</f>
        <v>159752.93458257182</v>
      </c>
      <c r="F185" s="24">
        <f t="shared" si="10"/>
        <v>436.8688036556232</v>
      </c>
      <c r="G185" s="24">
        <f>IF(B185="","-",SUM($F$17:F185))</f>
        <v>48545.08255953445</v>
      </c>
      <c r="H185" s="24">
        <f t="shared" si="14"/>
        <v>146454.91744046551</v>
      </c>
    </row>
    <row r="186" spans="2:8" x14ac:dyDescent="0.2">
      <c r="B186" s="23">
        <f t="shared" si="11"/>
        <v>170</v>
      </c>
      <c r="C186" s="3">
        <f t="shared" si="12"/>
        <v>47178</v>
      </c>
      <c r="D186" s="24">
        <f t="shared" si="13"/>
        <v>793.29746946918817</v>
      </c>
      <c r="E186" s="24">
        <f>IF(B186="","-",SUM($D$17:D186))</f>
        <v>160546.23205204101</v>
      </c>
      <c r="F186" s="24">
        <f t="shared" si="10"/>
        <v>439.23517634209111</v>
      </c>
      <c r="G186" s="24">
        <f>IF(B186="","-",SUM($F$17:F186))</f>
        <v>48984.317735876539</v>
      </c>
      <c r="H186" s="24">
        <f t="shared" si="14"/>
        <v>146015.6822641234</v>
      </c>
    </row>
    <row r="187" spans="2:8" x14ac:dyDescent="0.2">
      <c r="B187" s="23">
        <f t="shared" si="11"/>
        <v>171</v>
      </c>
      <c r="C187" s="3">
        <f t="shared" si="12"/>
        <v>47209</v>
      </c>
      <c r="D187" s="24">
        <f t="shared" si="13"/>
        <v>790.91827893066841</v>
      </c>
      <c r="E187" s="24">
        <f>IF(B187="","-",SUM($D$17:D187))</f>
        <v>161337.15033097169</v>
      </c>
      <c r="F187" s="24">
        <f t="shared" si="10"/>
        <v>441.61436688061087</v>
      </c>
      <c r="G187" s="24">
        <f>IF(B187="","-",SUM($F$17:F187))</f>
        <v>49425.93210275715</v>
      </c>
      <c r="H187" s="24">
        <f t="shared" si="14"/>
        <v>145574.06789724278</v>
      </c>
    </row>
    <row r="188" spans="2:8" x14ac:dyDescent="0.2">
      <c r="B188" s="23">
        <f t="shared" si="11"/>
        <v>172</v>
      </c>
      <c r="C188" s="3">
        <f t="shared" si="12"/>
        <v>47239</v>
      </c>
      <c r="D188" s="24">
        <f t="shared" si="13"/>
        <v>788.52620111006513</v>
      </c>
      <c r="E188" s="24">
        <f>IF(B188="","-",SUM($D$17:D188))</f>
        <v>162125.67653208176</v>
      </c>
      <c r="F188" s="24">
        <f t="shared" si="10"/>
        <v>444.00644470121415</v>
      </c>
      <c r="G188" s="24">
        <f>IF(B188="","-",SUM($F$17:F188))</f>
        <v>49869.938547458361</v>
      </c>
      <c r="H188" s="24">
        <f t="shared" si="14"/>
        <v>145130.06145254156</v>
      </c>
    </row>
    <row r="189" spans="2:8" x14ac:dyDescent="0.2">
      <c r="B189" s="23">
        <f t="shared" si="11"/>
        <v>173</v>
      </c>
      <c r="C189" s="3">
        <f t="shared" si="12"/>
        <v>47270</v>
      </c>
      <c r="D189" s="24">
        <f t="shared" si="13"/>
        <v>786.12116620126676</v>
      </c>
      <c r="E189" s="24">
        <f>IF(B189="","-",SUM($D$17:D189))</f>
        <v>162911.79769828304</v>
      </c>
      <c r="F189" s="24">
        <f t="shared" si="10"/>
        <v>446.41147961001252</v>
      </c>
      <c r="G189" s="24">
        <f>IF(B189="","-",SUM($F$17:F189))</f>
        <v>50316.350027068373</v>
      </c>
      <c r="H189" s="24">
        <f t="shared" si="14"/>
        <v>144683.64997293154</v>
      </c>
    </row>
    <row r="190" spans="2:8" x14ac:dyDescent="0.2">
      <c r="B190" s="23">
        <f t="shared" si="11"/>
        <v>174</v>
      </c>
      <c r="C190" s="3">
        <f t="shared" si="12"/>
        <v>47300</v>
      </c>
      <c r="D190" s="24">
        <f t="shared" si="13"/>
        <v>783.70310402004588</v>
      </c>
      <c r="E190" s="24">
        <f>IF(B190="","-",SUM($D$17:D190))</f>
        <v>163695.50080230308</v>
      </c>
      <c r="F190" s="24">
        <f t="shared" si="10"/>
        <v>448.8295417912334</v>
      </c>
      <c r="G190" s="24">
        <f>IF(B190="","-",SUM($F$17:F190))</f>
        <v>50765.179568859603</v>
      </c>
      <c r="H190" s="24">
        <f t="shared" si="14"/>
        <v>144234.82043114031</v>
      </c>
    </row>
    <row r="191" spans="2:8" x14ac:dyDescent="0.2">
      <c r="B191" s="23">
        <f t="shared" si="11"/>
        <v>175</v>
      </c>
      <c r="C191" s="3">
        <f t="shared" si="12"/>
        <v>47331</v>
      </c>
      <c r="D191" s="24">
        <f t="shared" si="13"/>
        <v>781.27194400201006</v>
      </c>
      <c r="E191" s="24">
        <f>IF(B191="","-",SUM($D$17:D191))</f>
        <v>164476.7727463051</v>
      </c>
      <c r="F191" s="24">
        <f t="shared" si="10"/>
        <v>451.26070180926922</v>
      </c>
      <c r="G191" s="24">
        <f>IF(B191="","-",SUM($F$17:F191))</f>
        <v>51216.440270668871</v>
      </c>
      <c r="H191" s="24">
        <f t="shared" si="14"/>
        <v>143783.55972933103</v>
      </c>
    </row>
    <row r="192" spans="2:8" x14ac:dyDescent="0.2">
      <c r="B192" s="23">
        <f t="shared" si="11"/>
        <v>176</v>
      </c>
      <c r="C192" s="3">
        <f t="shared" si="12"/>
        <v>47362</v>
      </c>
      <c r="D192" s="24">
        <f t="shared" si="13"/>
        <v>778.82761520054305</v>
      </c>
      <c r="E192" s="24">
        <f>IF(B192="","-",SUM($D$17:D192))</f>
        <v>165255.60036150564</v>
      </c>
      <c r="F192" s="24">
        <f t="shared" si="10"/>
        <v>453.70503061073623</v>
      </c>
      <c r="G192" s="24">
        <f>IF(B192="","-",SUM($F$17:F192))</f>
        <v>51670.145301279605</v>
      </c>
      <c r="H192" s="24">
        <f t="shared" si="14"/>
        <v>143329.8546987203</v>
      </c>
    </row>
    <row r="193" spans="2:8" x14ac:dyDescent="0.2">
      <c r="B193" s="23">
        <f t="shared" si="11"/>
        <v>177</v>
      </c>
      <c r="C193" s="3">
        <f t="shared" si="12"/>
        <v>47392</v>
      </c>
      <c r="D193" s="24">
        <f t="shared" si="13"/>
        <v>776.37004628473494</v>
      </c>
      <c r="E193" s="24">
        <f>IF(B193="","-",SUM($D$17:D193))</f>
        <v>166031.97040779039</v>
      </c>
      <c r="F193" s="24">
        <f t="shared" si="10"/>
        <v>456.16259952654434</v>
      </c>
      <c r="G193" s="24">
        <f>IF(B193="","-",SUM($F$17:F193))</f>
        <v>52126.307900806147</v>
      </c>
      <c r="H193" s="24">
        <f t="shared" si="14"/>
        <v>142873.69209919375</v>
      </c>
    </row>
    <row r="194" spans="2:8" x14ac:dyDescent="0.2">
      <c r="B194" s="23">
        <f t="shared" si="11"/>
        <v>178</v>
      </c>
      <c r="C194" s="3">
        <f t="shared" si="12"/>
        <v>47423</v>
      </c>
      <c r="D194" s="24">
        <f t="shared" si="13"/>
        <v>773.8991655372995</v>
      </c>
      <c r="E194" s="24">
        <f>IF(B194="","-",SUM($D$17:D194))</f>
        <v>166805.86957332768</v>
      </c>
      <c r="F194" s="24">
        <f t="shared" si="10"/>
        <v>458.63348027397979</v>
      </c>
      <c r="G194" s="24">
        <f>IF(B194="","-",SUM($F$17:F194))</f>
        <v>52584.941381080127</v>
      </c>
      <c r="H194" s="24">
        <f t="shared" si="14"/>
        <v>142415.05861891978</v>
      </c>
    </row>
    <row r="195" spans="2:8" x14ac:dyDescent="0.2">
      <c r="B195" s="23">
        <f t="shared" si="11"/>
        <v>179</v>
      </c>
      <c r="C195" s="3">
        <f t="shared" si="12"/>
        <v>47453</v>
      </c>
      <c r="D195" s="24">
        <f t="shared" si="13"/>
        <v>771.41490085248211</v>
      </c>
      <c r="E195" s="24">
        <f>IF(B195="","-",SUM($D$17:D195))</f>
        <v>167577.28447418017</v>
      </c>
      <c r="F195" s="24">
        <f t="shared" si="10"/>
        <v>461.11774495879718</v>
      </c>
      <c r="G195" s="24">
        <f>IF(B195="","-",SUM($F$17:F195))</f>
        <v>53046.059126038926</v>
      </c>
      <c r="H195" s="24">
        <f t="shared" si="14"/>
        <v>141953.94087396099</v>
      </c>
    </row>
    <row r="196" spans="2:8" x14ac:dyDescent="0.2">
      <c r="B196" s="23">
        <f t="shared" si="11"/>
        <v>180</v>
      </c>
      <c r="C196" s="3">
        <f t="shared" si="12"/>
        <v>47484</v>
      </c>
      <c r="D196" s="24">
        <f t="shared" si="13"/>
        <v>768.91717973395544</v>
      </c>
      <c r="E196" s="24">
        <f>IF(B196="","-",SUM($D$17:D196))</f>
        <v>168346.20165391412</v>
      </c>
      <c r="F196" s="24">
        <f t="shared" si="10"/>
        <v>463.61546607732384</v>
      </c>
      <c r="G196" s="24">
        <f>IF(B196="","-",SUM($F$17:F196))</f>
        <v>53509.674592116251</v>
      </c>
      <c r="H196" s="24">
        <f t="shared" si="14"/>
        <v>141490.32540788368</v>
      </c>
    </row>
    <row r="197" spans="2:8" x14ac:dyDescent="0.2">
      <c r="B197" s="23">
        <f t="shared" si="11"/>
        <v>181</v>
      </c>
      <c r="C197" s="3">
        <f t="shared" si="12"/>
        <v>47515</v>
      </c>
      <c r="D197" s="24">
        <f t="shared" si="13"/>
        <v>766.40592929270326</v>
      </c>
      <c r="E197" s="24">
        <f>IF(B197="","-",SUM($D$17:D197))</f>
        <v>169112.60758320682</v>
      </c>
      <c r="F197" s="24">
        <f t="shared" si="10"/>
        <v>466.12671651857602</v>
      </c>
      <c r="G197" s="24">
        <f>IF(B197="","-",SUM($F$17:F197))</f>
        <v>53975.801308634829</v>
      </c>
      <c r="H197" s="24">
        <f t="shared" si="14"/>
        <v>141024.19869136511</v>
      </c>
    </row>
    <row r="198" spans="2:8" x14ac:dyDescent="0.2">
      <c r="B198" s="23">
        <f t="shared" si="11"/>
        <v>182</v>
      </c>
      <c r="C198" s="3">
        <f t="shared" si="12"/>
        <v>47543</v>
      </c>
      <c r="D198" s="24">
        <f t="shared" si="13"/>
        <v>763.8810762448943</v>
      </c>
      <c r="E198" s="24">
        <f>IF(B198="","-",SUM($D$17:D198))</f>
        <v>169876.48865945172</v>
      </c>
      <c r="F198" s="24">
        <f t="shared" si="10"/>
        <v>468.65156956638498</v>
      </c>
      <c r="G198" s="24">
        <f>IF(B198="","-",SUM($F$17:F198))</f>
        <v>54444.452878201213</v>
      </c>
      <c r="H198" s="24">
        <f t="shared" si="14"/>
        <v>140555.54712179871</v>
      </c>
    </row>
    <row r="199" spans="2:8" x14ac:dyDescent="0.2">
      <c r="B199" s="23">
        <f t="shared" si="11"/>
        <v>183</v>
      </c>
      <c r="C199" s="3">
        <f t="shared" si="12"/>
        <v>47574</v>
      </c>
      <c r="D199" s="24">
        <f t="shared" si="13"/>
        <v>761.34254690974308</v>
      </c>
      <c r="E199" s="24">
        <f>IF(B199="","-",SUM($D$17:D199))</f>
        <v>170637.83120636147</v>
      </c>
      <c r="F199" s="24">
        <f t="shared" si="10"/>
        <v>471.1900989015362</v>
      </c>
      <c r="G199" s="24">
        <f>IF(B199="","-",SUM($F$17:F199))</f>
        <v>54915.642977102747</v>
      </c>
      <c r="H199" s="24">
        <f t="shared" si="14"/>
        <v>140084.35702289717</v>
      </c>
    </row>
    <row r="200" spans="2:8" x14ac:dyDescent="0.2">
      <c r="B200" s="23">
        <f t="shared" si="11"/>
        <v>184</v>
      </c>
      <c r="C200" s="3">
        <f t="shared" si="12"/>
        <v>47604</v>
      </c>
      <c r="D200" s="24">
        <f t="shared" si="13"/>
        <v>758.79026720735965</v>
      </c>
      <c r="E200" s="24">
        <f>IF(B200="","-",SUM($D$17:D200))</f>
        <v>171396.62147356884</v>
      </c>
      <c r="F200" s="24">
        <f t="shared" si="10"/>
        <v>473.74237860391963</v>
      </c>
      <c r="G200" s="24">
        <f>IF(B200="","-",SUM($F$17:F200))</f>
        <v>55389.385355706669</v>
      </c>
      <c r="H200" s="24">
        <f t="shared" si="14"/>
        <v>139610.61464429324</v>
      </c>
    </row>
    <row r="201" spans="2:8" x14ac:dyDescent="0.2">
      <c r="B201" s="23">
        <f t="shared" si="11"/>
        <v>185</v>
      </c>
      <c r="C201" s="3">
        <f t="shared" si="12"/>
        <v>47635</v>
      </c>
      <c r="D201" s="24">
        <f t="shared" si="13"/>
        <v>756.22416265658842</v>
      </c>
      <c r="E201" s="24">
        <f>IF(B201="","-",SUM($D$17:D201))</f>
        <v>172152.84563622542</v>
      </c>
      <c r="F201" s="24">
        <f t="shared" si="10"/>
        <v>476.30848315469086</v>
      </c>
      <c r="G201" s="24">
        <f>IF(B201="","-",SUM($F$17:F201))</f>
        <v>55865.693838861356</v>
      </c>
      <c r="H201" s="24">
        <f t="shared" si="14"/>
        <v>139134.30616113855</v>
      </c>
    </row>
    <row r="202" spans="2:8" x14ac:dyDescent="0.2">
      <c r="B202" s="23">
        <f t="shared" si="11"/>
        <v>186</v>
      </c>
      <c r="C202" s="3">
        <f t="shared" si="12"/>
        <v>47665</v>
      </c>
      <c r="D202" s="24">
        <f t="shared" si="13"/>
        <v>753.64415837283389</v>
      </c>
      <c r="E202" s="24">
        <f>IF(B202="","-",SUM($D$17:D202))</f>
        <v>172906.48979459825</v>
      </c>
      <c r="F202" s="24">
        <f t="shared" si="10"/>
        <v>478.8884874384454</v>
      </c>
      <c r="G202" s="24">
        <f>IF(B202="","-",SUM($F$17:F202))</f>
        <v>56344.582326299802</v>
      </c>
      <c r="H202" s="24">
        <f t="shared" si="14"/>
        <v>138655.41767370011</v>
      </c>
    </row>
    <row r="203" spans="2:8" x14ac:dyDescent="0.2">
      <c r="B203" s="23">
        <f t="shared" si="11"/>
        <v>187</v>
      </c>
      <c r="C203" s="3">
        <f t="shared" si="12"/>
        <v>47696</v>
      </c>
      <c r="D203" s="24">
        <f t="shared" si="13"/>
        <v>751.05017906587568</v>
      </c>
      <c r="E203" s="24">
        <f>IF(B203="","-",SUM($D$17:D203))</f>
        <v>173657.53997366413</v>
      </c>
      <c r="F203" s="24">
        <f t="shared" si="10"/>
        <v>481.4824667454036</v>
      </c>
      <c r="G203" s="24">
        <f>IF(B203="","-",SUM($F$17:F203))</f>
        <v>56826.064793045203</v>
      </c>
      <c r="H203" s="24">
        <f t="shared" si="14"/>
        <v>138173.93520695472</v>
      </c>
    </row>
    <row r="204" spans="2:8" x14ac:dyDescent="0.2">
      <c r="B204" s="23">
        <f t="shared" si="11"/>
        <v>188</v>
      </c>
      <c r="C204" s="3">
        <f t="shared" si="12"/>
        <v>47727</v>
      </c>
      <c r="D204" s="24">
        <f t="shared" si="13"/>
        <v>748.44214903767136</v>
      </c>
      <c r="E204" s="24">
        <f>IF(B204="","-",SUM($D$17:D204))</f>
        <v>174405.9821227018</v>
      </c>
      <c r="F204" s="24">
        <f t="shared" si="10"/>
        <v>484.09049677360792</v>
      </c>
      <c r="G204" s="24">
        <f>IF(B204="","-",SUM($F$17:F204))</f>
        <v>57310.155289818809</v>
      </c>
      <c r="H204" s="24">
        <f t="shared" si="14"/>
        <v>137689.84471018112</v>
      </c>
    </row>
    <row r="205" spans="2:8" x14ac:dyDescent="0.2">
      <c r="B205" s="23">
        <f t="shared" si="11"/>
        <v>189</v>
      </c>
      <c r="C205" s="3">
        <f t="shared" si="12"/>
        <v>47757</v>
      </c>
      <c r="D205" s="24">
        <f t="shared" si="13"/>
        <v>745.81999218014778</v>
      </c>
      <c r="E205" s="24">
        <f>IF(B205="","-",SUM($D$17:D205))</f>
        <v>175151.80211488195</v>
      </c>
      <c r="F205" s="24">
        <f t="shared" si="10"/>
        <v>486.7126536311315</v>
      </c>
      <c r="G205" s="24">
        <f>IF(B205="","-",SUM($F$17:F205))</f>
        <v>57796.867943449943</v>
      </c>
      <c r="H205" s="24">
        <f t="shared" si="14"/>
        <v>137203.13205654998</v>
      </c>
    </row>
    <row r="206" spans="2:8" x14ac:dyDescent="0.2">
      <c r="B206" s="23">
        <f t="shared" si="11"/>
        <v>190</v>
      </c>
      <c r="C206" s="3">
        <f t="shared" si="12"/>
        <v>47788</v>
      </c>
      <c r="D206" s="24">
        <f t="shared" si="13"/>
        <v>743.18363197297901</v>
      </c>
      <c r="E206" s="24">
        <f>IF(B206="","-",SUM($D$17:D206))</f>
        <v>175894.98574685495</v>
      </c>
      <c r="F206" s="24">
        <f t="shared" si="10"/>
        <v>489.34901383830027</v>
      </c>
      <c r="G206" s="24">
        <f>IF(B206="","-",SUM($F$17:F206))</f>
        <v>58286.216957288241</v>
      </c>
      <c r="H206" s="24">
        <f t="shared" si="14"/>
        <v>136713.78304271167</v>
      </c>
    </row>
    <row r="207" spans="2:8" x14ac:dyDescent="0.2">
      <c r="B207" s="23">
        <f t="shared" si="11"/>
        <v>191</v>
      </c>
      <c r="C207" s="3">
        <f t="shared" si="12"/>
        <v>47818</v>
      </c>
      <c r="D207" s="24">
        <f t="shared" si="13"/>
        <v>740.53299148135488</v>
      </c>
      <c r="E207" s="24">
        <f>IF(B207="","-",SUM($D$17:D207))</f>
        <v>176635.51873833631</v>
      </c>
      <c r="F207" s="24">
        <f t="shared" si="10"/>
        <v>491.9996543299244</v>
      </c>
      <c r="G207" s="24">
        <f>IF(B207="","-",SUM($F$17:F207))</f>
        <v>58778.216611618169</v>
      </c>
      <c r="H207" s="24">
        <f t="shared" si="14"/>
        <v>136221.78338838174</v>
      </c>
    </row>
    <row r="208" spans="2:8" x14ac:dyDescent="0.2">
      <c r="B208" s="23">
        <f t="shared" si="11"/>
        <v>192</v>
      </c>
      <c r="C208" s="3">
        <f t="shared" si="12"/>
        <v>47849</v>
      </c>
      <c r="D208" s="24">
        <f t="shared" si="13"/>
        <v>737.86799335373439</v>
      </c>
      <c r="E208" s="24">
        <f>IF(B208="","-",SUM($D$17:D208))</f>
        <v>177373.38673169003</v>
      </c>
      <c r="F208" s="24">
        <f t="shared" si="10"/>
        <v>494.66465245754489</v>
      </c>
      <c r="G208" s="24">
        <f>IF(B208="","-",SUM($F$17:F208))</f>
        <v>59272.881264075717</v>
      </c>
      <c r="H208" s="24">
        <f t="shared" si="14"/>
        <v>135727.11873592419</v>
      </c>
    </row>
    <row r="209" spans="2:8" x14ac:dyDescent="0.2">
      <c r="B209" s="23">
        <f t="shared" si="11"/>
        <v>193</v>
      </c>
      <c r="C209" s="3">
        <f t="shared" si="12"/>
        <v>47880</v>
      </c>
      <c r="D209" s="24">
        <f t="shared" si="13"/>
        <v>735.18855981958939</v>
      </c>
      <c r="E209" s="24">
        <f>IF(B209="","-",SUM($D$17:D209))</f>
        <v>178108.57529150962</v>
      </c>
      <c r="F209" s="24">
        <f t="shared" ref="F209:F272" si="15">IF(B209="","-",$D$11-D209)</f>
        <v>497.34408599168989</v>
      </c>
      <c r="G209" s="24">
        <f>IF(B209="","-",SUM($F$17:F209))</f>
        <v>59770.225350067405</v>
      </c>
      <c r="H209" s="24">
        <f t="shared" si="14"/>
        <v>135229.77464993249</v>
      </c>
    </row>
    <row r="210" spans="2:8" x14ac:dyDescent="0.2">
      <c r="B210" s="23">
        <f t="shared" ref="B210:B273" si="16">IF(B209&gt;=$D$7*12,"",B209+1)</f>
        <v>194</v>
      </c>
      <c r="C210" s="3">
        <f t="shared" ref="C210:C273" si="17">IF(B210="","",DATE(YEAR($D$8),MONTH($D$8)+B210,DAY($D$8)))</f>
        <v>47908</v>
      </c>
      <c r="D210" s="24">
        <f t="shared" ref="D210:D273" si="18">IF(B210="","-",$D$6/12*H209)</f>
        <v>732.49461268713435</v>
      </c>
      <c r="E210" s="24">
        <f>IF(B210="","-",SUM($D$17:D210))</f>
        <v>178841.06990419675</v>
      </c>
      <c r="F210" s="24">
        <f t="shared" si="15"/>
        <v>500.03803312414493</v>
      </c>
      <c r="G210" s="24">
        <f>IF(B210="","-",SUM($F$17:F210))</f>
        <v>60270.263383191552</v>
      </c>
      <c r="H210" s="24">
        <f t="shared" ref="H210:H273" si="19">IF(B210="","-",H209-F210)</f>
        <v>134729.73661680834</v>
      </c>
    </row>
    <row r="211" spans="2:8" x14ac:dyDescent="0.2">
      <c r="B211" s="23">
        <f t="shared" si="16"/>
        <v>195</v>
      </c>
      <c r="C211" s="3">
        <f t="shared" si="17"/>
        <v>47939</v>
      </c>
      <c r="D211" s="24">
        <f t="shared" si="18"/>
        <v>729.78607334104515</v>
      </c>
      <c r="E211" s="24">
        <f>IF(B211="","-",SUM($D$17:D211))</f>
        <v>179570.85597753778</v>
      </c>
      <c r="F211" s="24">
        <f t="shared" si="15"/>
        <v>502.74657247023413</v>
      </c>
      <c r="G211" s="24">
        <f>IF(B211="","-",SUM($F$17:F211))</f>
        <v>60773.009955661786</v>
      </c>
      <c r="H211" s="24">
        <f t="shared" si="19"/>
        <v>134226.9900443381</v>
      </c>
    </row>
    <row r="212" spans="2:8" x14ac:dyDescent="0.2">
      <c r="B212" s="23">
        <f t="shared" si="16"/>
        <v>196</v>
      </c>
      <c r="C212" s="3">
        <f t="shared" si="17"/>
        <v>47969</v>
      </c>
      <c r="D212" s="24">
        <f t="shared" si="18"/>
        <v>727.06286274016475</v>
      </c>
      <c r="E212" s="24">
        <f>IF(B212="","-",SUM($D$17:D212))</f>
        <v>180297.91884027794</v>
      </c>
      <c r="F212" s="24">
        <f t="shared" si="15"/>
        <v>505.46978307111453</v>
      </c>
      <c r="G212" s="24">
        <f>IF(B212="","-",SUM($F$17:F212))</f>
        <v>61278.479738732902</v>
      </c>
      <c r="H212" s="24">
        <f t="shared" si="19"/>
        <v>133721.520261267</v>
      </c>
    </row>
    <row r="213" spans="2:8" x14ac:dyDescent="0.2">
      <c r="B213" s="23">
        <f t="shared" si="16"/>
        <v>197</v>
      </c>
      <c r="C213" s="3">
        <f t="shared" si="17"/>
        <v>48000</v>
      </c>
      <c r="D213" s="24">
        <f t="shared" si="18"/>
        <v>724.32490141519622</v>
      </c>
      <c r="E213" s="24">
        <f>IF(B213="","-",SUM($D$17:D213))</f>
        <v>181022.24374169315</v>
      </c>
      <c r="F213" s="24">
        <f t="shared" si="15"/>
        <v>508.20774439608306</v>
      </c>
      <c r="G213" s="24">
        <f>IF(B213="","-",SUM($F$17:F213))</f>
        <v>61786.687483128982</v>
      </c>
      <c r="H213" s="24">
        <f t="shared" si="19"/>
        <v>133213.31251687091</v>
      </c>
    </row>
    <row r="214" spans="2:8" x14ac:dyDescent="0.2">
      <c r="B214" s="23">
        <f t="shared" si="16"/>
        <v>198</v>
      </c>
      <c r="C214" s="3">
        <f t="shared" si="17"/>
        <v>48030</v>
      </c>
      <c r="D214" s="24">
        <f t="shared" si="18"/>
        <v>721.57210946638406</v>
      </c>
      <c r="E214" s="24">
        <f>IF(B214="","-",SUM($D$17:D214))</f>
        <v>181743.81585115954</v>
      </c>
      <c r="F214" s="24">
        <f t="shared" si="15"/>
        <v>510.96053634489522</v>
      </c>
      <c r="G214" s="24">
        <f>IF(B214="","-",SUM($F$17:F214))</f>
        <v>62297.648019473876</v>
      </c>
      <c r="H214" s="24">
        <f t="shared" si="19"/>
        <v>132702.351980526</v>
      </c>
    </row>
    <row r="215" spans="2:8" x14ac:dyDescent="0.2">
      <c r="B215" s="23">
        <f t="shared" si="16"/>
        <v>199</v>
      </c>
      <c r="C215" s="3">
        <f t="shared" si="17"/>
        <v>48061</v>
      </c>
      <c r="D215" s="24">
        <f t="shared" si="18"/>
        <v>718.80440656118253</v>
      </c>
      <c r="E215" s="24">
        <f>IF(B215="","-",SUM($D$17:D215))</f>
        <v>182462.62025772073</v>
      </c>
      <c r="F215" s="24">
        <f t="shared" si="15"/>
        <v>513.72823925009675</v>
      </c>
      <c r="G215" s="24">
        <f>IF(B215="","-",SUM($F$17:F215))</f>
        <v>62811.376258723976</v>
      </c>
      <c r="H215" s="24">
        <f t="shared" si="19"/>
        <v>132188.62374127589</v>
      </c>
    </row>
    <row r="216" spans="2:8" x14ac:dyDescent="0.2">
      <c r="B216" s="23">
        <f t="shared" si="16"/>
        <v>200</v>
      </c>
      <c r="C216" s="3">
        <f t="shared" si="17"/>
        <v>48092</v>
      </c>
      <c r="D216" s="24">
        <f t="shared" si="18"/>
        <v>716.02171193191111</v>
      </c>
      <c r="E216" s="24">
        <f>IF(B216="","-",SUM($D$17:D216))</f>
        <v>183178.64196965264</v>
      </c>
      <c r="F216" s="24">
        <f t="shared" si="15"/>
        <v>516.51093387936817</v>
      </c>
      <c r="G216" s="24">
        <f>IF(B216="","-",SUM($F$17:F216))</f>
        <v>63327.887192603346</v>
      </c>
      <c r="H216" s="24">
        <f t="shared" si="19"/>
        <v>131672.11280739654</v>
      </c>
    </row>
    <row r="217" spans="2:8" x14ac:dyDescent="0.2">
      <c r="B217" s="23">
        <f t="shared" si="16"/>
        <v>201</v>
      </c>
      <c r="C217" s="3">
        <f t="shared" si="17"/>
        <v>48122</v>
      </c>
      <c r="D217" s="24">
        <f t="shared" si="18"/>
        <v>713.2239443733979</v>
      </c>
      <c r="E217" s="24">
        <f>IF(B217="","-",SUM($D$17:D217))</f>
        <v>183891.86591402604</v>
      </c>
      <c r="F217" s="24">
        <f t="shared" si="15"/>
        <v>519.30870143788138</v>
      </c>
      <c r="G217" s="24">
        <f>IF(B217="","-",SUM($F$17:F217))</f>
        <v>63847.19589404123</v>
      </c>
      <c r="H217" s="24">
        <f t="shared" si="19"/>
        <v>131152.80410595867</v>
      </c>
    </row>
    <row r="218" spans="2:8" x14ac:dyDescent="0.2">
      <c r="B218" s="23">
        <f t="shared" si="16"/>
        <v>202</v>
      </c>
      <c r="C218" s="3">
        <f t="shared" si="17"/>
        <v>48153</v>
      </c>
      <c r="D218" s="24">
        <f t="shared" si="18"/>
        <v>710.41102224060944</v>
      </c>
      <c r="E218" s="24">
        <f>IF(B218="","-",SUM($D$17:D218))</f>
        <v>184602.27693626666</v>
      </c>
      <c r="F218" s="24">
        <f t="shared" si="15"/>
        <v>522.12162357066984</v>
      </c>
      <c r="G218" s="24">
        <f>IF(B218="","-",SUM($F$17:F218))</f>
        <v>64369.317517611897</v>
      </c>
      <c r="H218" s="24">
        <f t="shared" si="19"/>
        <v>130630.682482388</v>
      </c>
    </row>
    <row r="219" spans="2:8" x14ac:dyDescent="0.2">
      <c r="B219" s="23">
        <f t="shared" si="16"/>
        <v>203</v>
      </c>
      <c r="C219" s="3">
        <f t="shared" si="17"/>
        <v>48183</v>
      </c>
      <c r="D219" s="24">
        <f t="shared" si="18"/>
        <v>707.58286344626833</v>
      </c>
      <c r="E219" s="24">
        <f>IF(B219="","-",SUM($D$17:D219))</f>
        <v>185309.85979971293</v>
      </c>
      <c r="F219" s="24">
        <f t="shared" si="15"/>
        <v>524.94978236501095</v>
      </c>
      <c r="G219" s="24">
        <f>IF(B219="","-",SUM($F$17:F219))</f>
        <v>64894.267299976906</v>
      </c>
      <c r="H219" s="24">
        <f t="shared" si="19"/>
        <v>130105.73270002299</v>
      </c>
    </row>
    <row r="220" spans="2:8" x14ac:dyDescent="0.2">
      <c r="B220" s="23">
        <f t="shared" si="16"/>
        <v>204</v>
      </c>
      <c r="C220" s="3">
        <f t="shared" si="17"/>
        <v>48214</v>
      </c>
      <c r="D220" s="24">
        <f t="shared" si="18"/>
        <v>704.73938545845783</v>
      </c>
      <c r="E220" s="24">
        <f>IF(B220="","-",SUM($D$17:D220))</f>
        <v>186014.59918517139</v>
      </c>
      <c r="F220" s="24">
        <f t="shared" si="15"/>
        <v>527.79326035282145</v>
      </c>
      <c r="G220" s="24">
        <f>IF(B220="","-",SUM($F$17:F220))</f>
        <v>65422.06056032973</v>
      </c>
      <c r="H220" s="24">
        <f t="shared" si="19"/>
        <v>129577.93943967017</v>
      </c>
    </row>
    <row r="221" spans="2:8" x14ac:dyDescent="0.2">
      <c r="B221" s="23">
        <f t="shared" si="16"/>
        <v>205</v>
      </c>
      <c r="C221" s="3">
        <f t="shared" si="17"/>
        <v>48245</v>
      </c>
      <c r="D221" s="24">
        <f t="shared" si="18"/>
        <v>701.88050529821339</v>
      </c>
      <c r="E221" s="24">
        <f>IF(B221="","-",SUM($D$17:D221))</f>
        <v>186716.4796904696</v>
      </c>
      <c r="F221" s="24">
        <f t="shared" si="15"/>
        <v>530.65214051306589</v>
      </c>
      <c r="G221" s="24">
        <f>IF(B221="","-",SUM($F$17:F221))</f>
        <v>65952.712700842792</v>
      </c>
      <c r="H221" s="24">
        <f t="shared" si="19"/>
        <v>129047.28729915711</v>
      </c>
    </row>
    <row r="222" spans="2:8" x14ac:dyDescent="0.2">
      <c r="B222" s="23">
        <f t="shared" si="16"/>
        <v>206</v>
      </c>
      <c r="C222" s="3">
        <f t="shared" si="17"/>
        <v>48274</v>
      </c>
      <c r="D222" s="24">
        <f t="shared" si="18"/>
        <v>699.00613953710103</v>
      </c>
      <c r="E222" s="24">
        <f>IF(B222="","-",SUM($D$17:D222))</f>
        <v>187415.48583000668</v>
      </c>
      <c r="F222" s="24">
        <f t="shared" si="15"/>
        <v>533.52650627417825</v>
      </c>
      <c r="G222" s="24">
        <f>IF(B222="","-",SUM($F$17:F222))</f>
        <v>66486.239207116974</v>
      </c>
      <c r="H222" s="24">
        <f t="shared" si="19"/>
        <v>128513.76079288292</v>
      </c>
    </row>
    <row r="223" spans="2:8" x14ac:dyDescent="0.2">
      <c r="B223" s="23">
        <f t="shared" si="16"/>
        <v>207</v>
      </c>
      <c r="C223" s="3">
        <f t="shared" si="17"/>
        <v>48305</v>
      </c>
      <c r="D223" s="24">
        <f t="shared" si="18"/>
        <v>696.11620429478251</v>
      </c>
      <c r="E223" s="24">
        <f>IF(B223="","-",SUM($D$17:D223))</f>
        <v>188111.60203430147</v>
      </c>
      <c r="F223" s="24">
        <f t="shared" si="15"/>
        <v>536.41644151649677</v>
      </c>
      <c r="G223" s="24">
        <f>IF(B223="","-",SUM($F$17:F223))</f>
        <v>67022.655648633474</v>
      </c>
      <c r="H223" s="24">
        <f t="shared" si="19"/>
        <v>127977.34435136642</v>
      </c>
    </row>
    <row r="224" spans="2:8" x14ac:dyDescent="0.2">
      <c r="B224" s="23">
        <f t="shared" si="16"/>
        <v>208</v>
      </c>
      <c r="C224" s="3">
        <f t="shared" si="17"/>
        <v>48335</v>
      </c>
      <c r="D224" s="24">
        <f t="shared" si="18"/>
        <v>693.21061523656817</v>
      </c>
      <c r="E224" s="24">
        <f>IF(B224="","-",SUM($D$17:D224))</f>
        <v>188804.81264953804</v>
      </c>
      <c r="F224" s="24">
        <f t="shared" si="15"/>
        <v>539.32203057471111</v>
      </c>
      <c r="G224" s="24">
        <f>IF(B224="","-",SUM($F$17:F224))</f>
        <v>67561.977679208183</v>
      </c>
      <c r="H224" s="24">
        <f t="shared" si="19"/>
        <v>127438.02232079172</v>
      </c>
    </row>
    <row r="225" spans="2:8" x14ac:dyDescent="0.2">
      <c r="B225" s="23">
        <f t="shared" si="16"/>
        <v>209</v>
      </c>
      <c r="C225" s="3">
        <f t="shared" si="17"/>
        <v>48366</v>
      </c>
      <c r="D225" s="24">
        <f t="shared" si="18"/>
        <v>690.28928757095514</v>
      </c>
      <c r="E225" s="24">
        <f>IF(B225="","-",SUM($D$17:D225))</f>
        <v>189495.10193710899</v>
      </c>
      <c r="F225" s="24">
        <f t="shared" si="15"/>
        <v>542.24335824032414</v>
      </c>
      <c r="G225" s="24">
        <f>IF(B225="","-",SUM($F$17:F225))</f>
        <v>68104.2210374485</v>
      </c>
      <c r="H225" s="24">
        <f t="shared" si="19"/>
        <v>126895.7789625514</v>
      </c>
    </row>
    <row r="226" spans="2:8" x14ac:dyDescent="0.2">
      <c r="B226" s="23">
        <f t="shared" si="16"/>
        <v>210</v>
      </c>
      <c r="C226" s="3">
        <f t="shared" si="17"/>
        <v>48396</v>
      </c>
      <c r="D226" s="24">
        <f t="shared" si="18"/>
        <v>687.35213604715341</v>
      </c>
      <c r="E226" s="24">
        <f>IF(B226="","-",SUM($D$17:D226))</f>
        <v>190182.45407315614</v>
      </c>
      <c r="F226" s="24">
        <f t="shared" si="15"/>
        <v>545.18050976412587</v>
      </c>
      <c r="G226" s="24">
        <f>IF(B226="","-",SUM($F$17:F226))</f>
        <v>68649.401547212619</v>
      </c>
      <c r="H226" s="24">
        <f t="shared" si="19"/>
        <v>126350.59845278728</v>
      </c>
    </row>
    <row r="227" spans="2:8" x14ac:dyDescent="0.2">
      <c r="B227" s="23">
        <f t="shared" si="16"/>
        <v>211</v>
      </c>
      <c r="C227" s="3">
        <f t="shared" si="17"/>
        <v>48427</v>
      </c>
      <c r="D227" s="24">
        <f t="shared" si="18"/>
        <v>684.39907495259774</v>
      </c>
      <c r="E227" s="24">
        <f>IF(B227="","-",SUM($D$17:D227))</f>
        <v>190866.85314810873</v>
      </c>
      <c r="F227" s="24">
        <f t="shared" si="15"/>
        <v>548.13357085868154</v>
      </c>
      <c r="G227" s="24">
        <f>IF(B227="","-",SUM($F$17:F227))</f>
        <v>69197.535118071304</v>
      </c>
      <c r="H227" s="24">
        <f t="shared" si="19"/>
        <v>125802.46488192859</v>
      </c>
    </row>
    <row r="228" spans="2:8" x14ac:dyDescent="0.2">
      <c r="B228" s="23">
        <f t="shared" si="16"/>
        <v>212</v>
      </c>
      <c r="C228" s="3">
        <f t="shared" si="17"/>
        <v>48458</v>
      </c>
      <c r="D228" s="24">
        <f t="shared" si="18"/>
        <v>681.43001811044655</v>
      </c>
      <c r="E228" s="24">
        <f>IF(B228="","-",SUM($D$17:D228))</f>
        <v>191548.28316621916</v>
      </c>
      <c r="F228" s="24">
        <f t="shared" si="15"/>
        <v>551.10262770083273</v>
      </c>
      <c r="G228" s="24">
        <f>IF(B228="","-",SUM($F$17:F228))</f>
        <v>69748.637745772139</v>
      </c>
      <c r="H228" s="24">
        <f t="shared" si="19"/>
        <v>125251.36225422776</v>
      </c>
    </row>
    <row r="229" spans="2:8" x14ac:dyDescent="0.2">
      <c r="B229" s="23">
        <f t="shared" si="16"/>
        <v>213</v>
      </c>
      <c r="C229" s="3">
        <f t="shared" si="17"/>
        <v>48488</v>
      </c>
      <c r="D229" s="24">
        <f t="shared" si="18"/>
        <v>678.44487887706703</v>
      </c>
      <c r="E229" s="24">
        <f>IF(B229="","-",SUM($D$17:D229))</f>
        <v>192226.72804509621</v>
      </c>
      <c r="F229" s="24">
        <f t="shared" si="15"/>
        <v>554.08776693421225</v>
      </c>
      <c r="G229" s="24">
        <f>IF(B229="","-",SUM($F$17:F229))</f>
        <v>70302.725512706354</v>
      </c>
      <c r="H229" s="24">
        <f t="shared" si="19"/>
        <v>124697.27448729354</v>
      </c>
    </row>
    <row r="230" spans="2:8" x14ac:dyDescent="0.2">
      <c r="B230" s="23">
        <f t="shared" si="16"/>
        <v>214</v>
      </c>
      <c r="C230" s="3">
        <f t="shared" si="17"/>
        <v>48519</v>
      </c>
      <c r="D230" s="24">
        <f t="shared" si="18"/>
        <v>675.44357013950673</v>
      </c>
      <c r="E230" s="24">
        <f>IF(B230="","-",SUM($D$17:D230))</f>
        <v>192902.17161523571</v>
      </c>
      <c r="F230" s="24">
        <f t="shared" si="15"/>
        <v>557.08907567177255</v>
      </c>
      <c r="G230" s="24">
        <f>IF(B230="","-",SUM($F$17:F230))</f>
        <v>70859.814588378125</v>
      </c>
      <c r="H230" s="24">
        <f t="shared" si="19"/>
        <v>124140.18541162177</v>
      </c>
    </row>
    <row r="231" spans="2:8" x14ac:dyDescent="0.2">
      <c r="B231" s="23">
        <f t="shared" si="16"/>
        <v>215</v>
      </c>
      <c r="C231" s="3">
        <f t="shared" si="17"/>
        <v>48549</v>
      </c>
      <c r="D231" s="24">
        <f t="shared" si="18"/>
        <v>672.42600431295125</v>
      </c>
      <c r="E231" s="24">
        <f>IF(B231="","-",SUM($D$17:D231))</f>
        <v>193574.59761954867</v>
      </c>
      <c r="F231" s="24">
        <f t="shared" si="15"/>
        <v>560.10664149832803</v>
      </c>
      <c r="G231" s="24">
        <f>IF(B231="","-",SUM($F$17:F231))</f>
        <v>71419.921229876447</v>
      </c>
      <c r="H231" s="24">
        <f t="shared" si="19"/>
        <v>123580.07877012345</v>
      </c>
    </row>
    <row r="232" spans="2:8" x14ac:dyDescent="0.2">
      <c r="B232" s="23">
        <f t="shared" si="16"/>
        <v>216</v>
      </c>
      <c r="C232" s="3">
        <f t="shared" si="17"/>
        <v>48580</v>
      </c>
      <c r="D232" s="24">
        <f t="shared" si="18"/>
        <v>669.39209333816871</v>
      </c>
      <c r="E232" s="24">
        <f>IF(B232="","-",SUM($D$17:D232))</f>
        <v>194243.98971288683</v>
      </c>
      <c r="F232" s="24">
        <f t="shared" si="15"/>
        <v>563.14055247311057</v>
      </c>
      <c r="G232" s="24">
        <f>IF(B232="","-",SUM($F$17:F232))</f>
        <v>71983.061782349556</v>
      </c>
      <c r="H232" s="24">
        <f t="shared" si="19"/>
        <v>123016.93821765034</v>
      </c>
    </row>
    <row r="233" spans="2:8" x14ac:dyDescent="0.2">
      <c r="B233" s="23">
        <f t="shared" si="16"/>
        <v>217</v>
      </c>
      <c r="C233" s="3">
        <f t="shared" si="17"/>
        <v>48611</v>
      </c>
      <c r="D233" s="24">
        <f t="shared" si="18"/>
        <v>666.34174867893933</v>
      </c>
      <c r="E233" s="24">
        <f>IF(B233="","-",SUM($D$17:D233))</f>
        <v>194910.33146156577</v>
      </c>
      <c r="F233" s="24">
        <f t="shared" si="15"/>
        <v>566.19089713233996</v>
      </c>
      <c r="G233" s="24">
        <f>IF(B233="","-",SUM($F$17:F233))</f>
        <v>72549.252679481899</v>
      </c>
      <c r="H233" s="24">
        <f t="shared" si="19"/>
        <v>122450.747320518</v>
      </c>
    </row>
    <row r="234" spans="2:8" x14ac:dyDescent="0.2">
      <c r="B234" s="23">
        <f t="shared" si="16"/>
        <v>218</v>
      </c>
      <c r="C234" s="3">
        <f t="shared" si="17"/>
        <v>48639</v>
      </c>
      <c r="D234" s="24">
        <f t="shared" si="18"/>
        <v>663.27488131947257</v>
      </c>
      <c r="E234" s="24">
        <f>IF(B234="","-",SUM($D$17:D234))</f>
        <v>195573.60634288524</v>
      </c>
      <c r="F234" s="24">
        <f t="shared" si="15"/>
        <v>569.25776449180671</v>
      </c>
      <c r="G234" s="24">
        <f>IF(B234="","-",SUM($F$17:F234))</f>
        <v>73118.510443973704</v>
      </c>
      <c r="H234" s="24">
        <f t="shared" si="19"/>
        <v>121881.48955602619</v>
      </c>
    </row>
    <row r="235" spans="2:8" x14ac:dyDescent="0.2">
      <c r="B235" s="23">
        <f t="shared" si="16"/>
        <v>219</v>
      </c>
      <c r="C235" s="3">
        <f t="shared" si="17"/>
        <v>48670</v>
      </c>
      <c r="D235" s="24">
        <f t="shared" si="18"/>
        <v>660.19140176180861</v>
      </c>
      <c r="E235" s="24">
        <f>IF(B235="","-",SUM($D$17:D235))</f>
        <v>196233.79774464705</v>
      </c>
      <c r="F235" s="24">
        <f t="shared" si="15"/>
        <v>572.34124404947067</v>
      </c>
      <c r="G235" s="24">
        <f>IF(B235="","-",SUM($F$17:F235))</f>
        <v>73690.851688023176</v>
      </c>
      <c r="H235" s="24">
        <f t="shared" si="19"/>
        <v>121309.14831197672</v>
      </c>
    </row>
    <row r="236" spans="2:8" x14ac:dyDescent="0.2">
      <c r="B236" s="23">
        <f t="shared" si="16"/>
        <v>220</v>
      </c>
      <c r="C236" s="3">
        <f t="shared" si="17"/>
        <v>48700</v>
      </c>
      <c r="D236" s="24">
        <f t="shared" si="18"/>
        <v>657.09122002320726</v>
      </c>
      <c r="E236" s="24">
        <f>IF(B236="","-",SUM($D$17:D236))</f>
        <v>196890.88896467024</v>
      </c>
      <c r="F236" s="24">
        <f t="shared" si="15"/>
        <v>575.44142578807202</v>
      </c>
      <c r="G236" s="24">
        <f>IF(B236="","-",SUM($F$17:F236))</f>
        <v>74266.293113811247</v>
      </c>
      <c r="H236" s="24">
        <f t="shared" si="19"/>
        <v>120733.70688618865</v>
      </c>
    </row>
    <row r="237" spans="2:8" x14ac:dyDescent="0.2">
      <c r="B237" s="23">
        <f t="shared" si="16"/>
        <v>221</v>
      </c>
      <c r="C237" s="3">
        <f t="shared" si="17"/>
        <v>48731</v>
      </c>
      <c r="D237" s="24">
        <f t="shared" si="18"/>
        <v>653.97424563352183</v>
      </c>
      <c r="E237" s="24">
        <f>IF(B237="","-",SUM($D$17:D237))</f>
        <v>197544.86321030377</v>
      </c>
      <c r="F237" s="24">
        <f t="shared" si="15"/>
        <v>578.55840017775745</v>
      </c>
      <c r="G237" s="24">
        <f>IF(B237="","-",SUM($F$17:F237))</f>
        <v>74844.851513989008</v>
      </c>
      <c r="H237" s="24">
        <f t="shared" si="19"/>
        <v>120155.14848601089</v>
      </c>
    </row>
    <row r="238" spans="2:8" x14ac:dyDescent="0.2">
      <c r="B238" s="23">
        <f t="shared" si="16"/>
        <v>222</v>
      </c>
      <c r="C238" s="3">
        <f t="shared" si="17"/>
        <v>48761</v>
      </c>
      <c r="D238" s="24">
        <f t="shared" si="18"/>
        <v>650.84038763255899</v>
      </c>
      <c r="E238" s="24">
        <f>IF(B238="","-",SUM($D$17:D238))</f>
        <v>198195.70359793631</v>
      </c>
      <c r="F238" s="24">
        <f t="shared" si="15"/>
        <v>581.69225817872029</v>
      </c>
      <c r="G238" s="24">
        <f>IF(B238="","-",SUM($F$17:F238))</f>
        <v>75426.54377216773</v>
      </c>
      <c r="H238" s="24">
        <f t="shared" si="19"/>
        <v>119573.45622783217</v>
      </c>
    </row>
    <row r="239" spans="2:8" x14ac:dyDescent="0.2">
      <c r="B239" s="23">
        <f t="shared" si="16"/>
        <v>223</v>
      </c>
      <c r="C239" s="3">
        <f t="shared" si="17"/>
        <v>48792</v>
      </c>
      <c r="D239" s="24">
        <f t="shared" si="18"/>
        <v>647.68955456742424</v>
      </c>
      <c r="E239" s="24">
        <f>IF(B239="","-",SUM($D$17:D239))</f>
        <v>198843.39315250373</v>
      </c>
      <c r="F239" s="24">
        <f t="shared" si="15"/>
        <v>584.84309124385504</v>
      </c>
      <c r="G239" s="24">
        <f>IF(B239="","-",SUM($F$17:F239))</f>
        <v>76011.386863411579</v>
      </c>
      <c r="H239" s="24">
        <f t="shared" si="19"/>
        <v>118988.61313658832</v>
      </c>
    </row>
    <row r="240" spans="2:8" x14ac:dyDescent="0.2">
      <c r="B240" s="23">
        <f t="shared" si="16"/>
        <v>224</v>
      </c>
      <c r="C240" s="3">
        <f t="shared" si="17"/>
        <v>48823</v>
      </c>
      <c r="D240" s="24">
        <f t="shared" si="18"/>
        <v>644.5216544898534</v>
      </c>
      <c r="E240" s="24">
        <f>IF(B240="","-",SUM($D$17:D240))</f>
        <v>199487.91480699359</v>
      </c>
      <c r="F240" s="24">
        <f t="shared" si="15"/>
        <v>588.01099132142588</v>
      </c>
      <c r="G240" s="24">
        <f>IF(B240="","-",SUM($F$17:F240))</f>
        <v>76599.397854733004</v>
      </c>
      <c r="H240" s="24">
        <f t="shared" si="19"/>
        <v>118400.60214526689</v>
      </c>
    </row>
    <row r="241" spans="2:8" x14ac:dyDescent="0.2">
      <c r="B241" s="23">
        <f t="shared" si="16"/>
        <v>225</v>
      </c>
      <c r="C241" s="3">
        <f t="shared" si="17"/>
        <v>48853</v>
      </c>
      <c r="D241" s="24">
        <f t="shared" si="18"/>
        <v>641.33659495352902</v>
      </c>
      <c r="E241" s="24">
        <f>IF(B241="","-",SUM($D$17:D241))</f>
        <v>200129.25140194711</v>
      </c>
      <c r="F241" s="24">
        <f t="shared" si="15"/>
        <v>591.19605085775027</v>
      </c>
      <c r="G241" s="24">
        <f>IF(B241="","-",SUM($F$17:F241))</f>
        <v>77190.593905590751</v>
      </c>
      <c r="H241" s="24">
        <f t="shared" si="19"/>
        <v>117809.40609440915</v>
      </c>
    </row>
    <row r="242" spans="2:8" x14ac:dyDescent="0.2">
      <c r="B242" s="23">
        <f t="shared" si="16"/>
        <v>226</v>
      </c>
      <c r="C242" s="3">
        <f t="shared" si="17"/>
        <v>48884</v>
      </c>
      <c r="D242" s="24">
        <f t="shared" si="18"/>
        <v>638.13428301138288</v>
      </c>
      <c r="E242" s="24">
        <f>IF(B242="","-",SUM($D$17:D242))</f>
        <v>200767.38568495848</v>
      </c>
      <c r="F242" s="24">
        <f t="shared" si="15"/>
        <v>594.3983627998964</v>
      </c>
      <c r="G242" s="24">
        <f>IF(B242="","-",SUM($F$17:F242))</f>
        <v>77784.992268390648</v>
      </c>
      <c r="H242" s="24">
        <f t="shared" si="19"/>
        <v>117215.00773160925</v>
      </c>
    </row>
    <row r="243" spans="2:8" x14ac:dyDescent="0.2">
      <c r="B243" s="23">
        <f t="shared" si="16"/>
        <v>227</v>
      </c>
      <c r="C243" s="3">
        <f t="shared" si="17"/>
        <v>48914</v>
      </c>
      <c r="D243" s="24">
        <f t="shared" si="18"/>
        <v>634.91462521288349</v>
      </c>
      <c r="E243" s="24">
        <f>IF(B243="","-",SUM($D$17:D243))</f>
        <v>201402.30031017135</v>
      </c>
      <c r="F243" s="24">
        <f t="shared" si="15"/>
        <v>597.61802059839579</v>
      </c>
      <c r="G243" s="24">
        <f>IF(B243="","-",SUM($F$17:F243))</f>
        <v>78382.610288989046</v>
      </c>
      <c r="H243" s="24">
        <f t="shared" si="19"/>
        <v>116617.38971101085</v>
      </c>
    </row>
    <row r="244" spans="2:8" x14ac:dyDescent="0.2">
      <c r="B244" s="23">
        <f t="shared" si="16"/>
        <v>228</v>
      </c>
      <c r="C244" s="3">
        <f t="shared" si="17"/>
        <v>48945</v>
      </c>
      <c r="D244" s="24">
        <f t="shared" si="18"/>
        <v>631.67752760130884</v>
      </c>
      <c r="E244" s="24">
        <f>IF(B244="","-",SUM($D$17:D244))</f>
        <v>202033.97783777266</v>
      </c>
      <c r="F244" s="24">
        <f t="shared" si="15"/>
        <v>600.85511820997044</v>
      </c>
      <c r="G244" s="24">
        <f>IF(B244="","-",SUM($F$17:F244))</f>
        <v>78983.465407199023</v>
      </c>
      <c r="H244" s="24">
        <f t="shared" si="19"/>
        <v>116016.53459280088</v>
      </c>
    </row>
    <row r="245" spans="2:8" x14ac:dyDescent="0.2">
      <c r="B245" s="23">
        <f t="shared" si="16"/>
        <v>229</v>
      </c>
      <c r="C245" s="3">
        <f t="shared" si="17"/>
        <v>48976</v>
      </c>
      <c r="D245" s="24">
        <f t="shared" si="18"/>
        <v>628.4228957110048</v>
      </c>
      <c r="E245" s="24">
        <f>IF(B245="","-",SUM($D$17:D245))</f>
        <v>202662.40073348366</v>
      </c>
      <c r="F245" s="24">
        <f t="shared" si="15"/>
        <v>604.10975010027448</v>
      </c>
      <c r="G245" s="24">
        <f>IF(B245="","-",SUM($F$17:F245))</f>
        <v>79587.575157299303</v>
      </c>
      <c r="H245" s="24">
        <f t="shared" si="19"/>
        <v>115412.4248427006</v>
      </c>
    </row>
    <row r="246" spans="2:8" x14ac:dyDescent="0.2">
      <c r="B246" s="23">
        <f t="shared" si="16"/>
        <v>230</v>
      </c>
      <c r="C246" s="3">
        <f t="shared" si="17"/>
        <v>49004</v>
      </c>
      <c r="D246" s="24">
        <f t="shared" si="18"/>
        <v>625.15063456462826</v>
      </c>
      <c r="E246" s="24">
        <f>IF(B246="","-",SUM($D$17:D246))</f>
        <v>203287.5513680483</v>
      </c>
      <c r="F246" s="24">
        <f t="shared" si="15"/>
        <v>607.38201124665102</v>
      </c>
      <c r="G246" s="24">
        <f>IF(B246="","-",SUM($F$17:F246))</f>
        <v>80194.957168545952</v>
      </c>
      <c r="H246" s="24">
        <f t="shared" si="19"/>
        <v>114805.04283145395</v>
      </c>
    </row>
    <row r="247" spans="2:8" x14ac:dyDescent="0.2">
      <c r="B247" s="23">
        <f t="shared" si="16"/>
        <v>231</v>
      </c>
      <c r="C247" s="3">
        <f t="shared" si="17"/>
        <v>49035</v>
      </c>
      <c r="D247" s="24">
        <f t="shared" si="18"/>
        <v>621.86064867037555</v>
      </c>
      <c r="E247" s="24">
        <f>IF(B247="","-",SUM($D$17:D247))</f>
        <v>203909.41201671868</v>
      </c>
      <c r="F247" s="24">
        <f t="shared" si="15"/>
        <v>610.67199714090373</v>
      </c>
      <c r="G247" s="24">
        <f>IF(B247="","-",SUM($F$17:F247))</f>
        <v>80805.629165686856</v>
      </c>
      <c r="H247" s="24">
        <f t="shared" si="19"/>
        <v>114194.37083431304</v>
      </c>
    </row>
    <row r="248" spans="2:8" x14ac:dyDescent="0.2">
      <c r="B248" s="23">
        <f t="shared" si="16"/>
        <v>232</v>
      </c>
      <c r="C248" s="3">
        <f t="shared" si="17"/>
        <v>49065</v>
      </c>
      <c r="D248" s="24">
        <f t="shared" si="18"/>
        <v>618.55284201919562</v>
      </c>
      <c r="E248" s="24">
        <f>IF(B248="","-",SUM($D$17:D248))</f>
        <v>204527.96485873786</v>
      </c>
      <c r="F248" s="24">
        <f t="shared" si="15"/>
        <v>613.97980379208366</v>
      </c>
      <c r="G248" s="24">
        <f>IF(B248="","-",SUM($F$17:F248))</f>
        <v>81419.608969478941</v>
      </c>
      <c r="H248" s="24">
        <f t="shared" si="19"/>
        <v>113580.39103052096</v>
      </c>
    </row>
    <row r="249" spans="2:8" x14ac:dyDescent="0.2">
      <c r="B249" s="23">
        <f t="shared" si="16"/>
        <v>233</v>
      </c>
      <c r="C249" s="3">
        <f t="shared" si="17"/>
        <v>49096</v>
      </c>
      <c r="D249" s="24">
        <f t="shared" si="18"/>
        <v>615.22711808198858</v>
      </c>
      <c r="E249" s="24">
        <f>IF(B249="","-",SUM($D$17:D249))</f>
        <v>205143.19197681986</v>
      </c>
      <c r="F249" s="24">
        <f t="shared" si="15"/>
        <v>617.3055277292907</v>
      </c>
      <c r="G249" s="24">
        <f>IF(B249="","-",SUM($F$17:F249))</f>
        <v>82036.914497208229</v>
      </c>
      <c r="H249" s="24">
        <f t="shared" si="19"/>
        <v>112963.08550279167</v>
      </c>
    </row>
    <row r="250" spans="2:8" x14ac:dyDescent="0.2">
      <c r="B250" s="23">
        <f t="shared" si="16"/>
        <v>234</v>
      </c>
      <c r="C250" s="3">
        <f t="shared" si="17"/>
        <v>49126</v>
      </c>
      <c r="D250" s="24">
        <f t="shared" si="18"/>
        <v>611.88337980678818</v>
      </c>
      <c r="E250" s="24">
        <f>IF(B250="","-",SUM($D$17:D250))</f>
        <v>205755.07535662665</v>
      </c>
      <c r="F250" s="24">
        <f t="shared" si="15"/>
        <v>620.6492660044911</v>
      </c>
      <c r="G250" s="24">
        <f>IF(B250="","-",SUM($F$17:F250))</f>
        <v>82657.563763212718</v>
      </c>
      <c r="H250" s="24">
        <f t="shared" si="19"/>
        <v>112342.43623678718</v>
      </c>
    </row>
    <row r="251" spans="2:8" x14ac:dyDescent="0.2">
      <c r="B251" s="23">
        <f t="shared" si="16"/>
        <v>235</v>
      </c>
      <c r="C251" s="3">
        <f t="shared" si="17"/>
        <v>49157</v>
      </c>
      <c r="D251" s="24">
        <f t="shared" si="18"/>
        <v>608.5215296159306</v>
      </c>
      <c r="E251" s="24">
        <f>IF(B251="","-",SUM($D$17:D251))</f>
        <v>206363.59688624259</v>
      </c>
      <c r="F251" s="24">
        <f t="shared" si="15"/>
        <v>624.01111619534868</v>
      </c>
      <c r="G251" s="24">
        <f>IF(B251="","-",SUM($F$17:F251))</f>
        <v>83281.574879408072</v>
      </c>
      <c r="H251" s="24">
        <f t="shared" si="19"/>
        <v>111718.42512059183</v>
      </c>
    </row>
    <row r="252" spans="2:8" x14ac:dyDescent="0.2">
      <c r="B252" s="23">
        <f t="shared" si="16"/>
        <v>236</v>
      </c>
      <c r="C252" s="3">
        <f t="shared" si="17"/>
        <v>49188</v>
      </c>
      <c r="D252" s="24">
        <f t="shared" si="18"/>
        <v>605.14146940320575</v>
      </c>
      <c r="E252" s="24">
        <f>IF(B252="","-",SUM($D$17:D252))</f>
        <v>206968.73835564579</v>
      </c>
      <c r="F252" s="24">
        <f t="shared" si="15"/>
        <v>627.39117640807353</v>
      </c>
      <c r="G252" s="24">
        <f>IF(B252="","-",SUM($F$17:F252))</f>
        <v>83908.966055816141</v>
      </c>
      <c r="H252" s="24">
        <f t="shared" si="19"/>
        <v>111091.03394418376</v>
      </c>
    </row>
    <row r="253" spans="2:8" x14ac:dyDescent="0.2">
      <c r="B253" s="23">
        <f t="shared" si="16"/>
        <v>237</v>
      </c>
      <c r="C253" s="3">
        <f t="shared" si="17"/>
        <v>49218</v>
      </c>
      <c r="D253" s="24">
        <f t="shared" si="18"/>
        <v>601.74310053099532</v>
      </c>
      <c r="E253" s="24">
        <f>IF(B253="","-",SUM($D$17:D253))</f>
        <v>207570.48145617679</v>
      </c>
      <c r="F253" s="24">
        <f t="shared" si="15"/>
        <v>630.78954528028396</v>
      </c>
      <c r="G253" s="24">
        <f>IF(B253="","-",SUM($F$17:F253))</f>
        <v>84539.755601096418</v>
      </c>
      <c r="H253" s="24">
        <f t="shared" si="19"/>
        <v>110460.24439890348</v>
      </c>
    </row>
    <row r="254" spans="2:8" x14ac:dyDescent="0.2">
      <c r="B254" s="23">
        <f t="shared" si="16"/>
        <v>238</v>
      </c>
      <c r="C254" s="3">
        <f t="shared" si="17"/>
        <v>49249</v>
      </c>
      <c r="D254" s="24">
        <f t="shared" si="18"/>
        <v>598.32632382739382</v>
      </c>
      <c r="E254" s="24">
        <f>IF(B254="","-",SUM($D$17:D254))</f>
        <v>208168.80778000416</v>
      </c>
      <c r="F254" s="24">
        <f t="shared" si="15"/>
        <v>634.20632198388546</v>
      </c>
      <c r="G254" s="24">
        <f>IF(B254="","-",SUM($F$17:F254))</f>
        <v>85173.961923080307</v>
      </c>
      <c r="H254" s="24">
        <f t="shared" si="19"/>
        <v>109826.03807691959</v>
      </c>
    </row>
    <row r="255" spans="2:8" x14ac:dyDescent="0.2">
      <c r="B255" s="23">
        <f t="shared" si="16"/>
        <v>239</v>
      </c>
      <c r="C255" s="3">
        <f t="shared" si="17"/>
        <v>49279</v>
      </c>
      <c r="D255" s="24">
        <f t="shared" si="18"/>
        <v>594.89103958331452</v>
      </c>
      <c r="E255" s="24">
        <f>IF(B255="","-",SUM($D$17:D255))</f>
        <v>208763.69881958747</v>
      </c>
      <c r="F255" s="24">
        <f t="shared" si="15"/>
        <v>637.64160622796476</v>
      </c>
      <c r="G255" s="24">
        <f>IF(B255="","-",SUM($F$17:F255))</f>
        <v>85811.603529308268</v>
      </c>
      <c r="H255" s="24">
        <f t="shared" si="19"/>
        <v>109188.39647069163</v>
      </c>
    </row>
    <row r="256" spans="2:8" x14ac:dyDescent="0.2">
      <c r="B256" s="23">
        <f t="shared" si="16"/>
        <v>240</v>
      </c>
      <c r="C256" s="3">
        <f t="shared" si="17"/>
        <v>49310</v>
      </c>
      <c r="D256" s="24">
        <f t="shared" si="18"/>
        <v>591.43714754957966</v>
      </c>
      <c r="E256" s="24">
        <f>IF(B256="","-",SUM($D$17:D256))</f>
        <v>209355.13596713706</v>
      </c>
      <c r="F256" s="24">
        <f t="shared" si="15"/>
        <v>641.09549826169962</v>
      </c>
      <c r="G256" s="24">
        <f>IF(B256="","-",SUM($F$17:F256))</f>
        <v>86452.699027569965</v>
      </c>
      <c r="H256" s="24">
        <f t="shared" si="19"/>
        <v>108547.30097242993</v>
      </c>
    </row>
    <row r="257" spans="2:8" x14ac:dyDescent="0.2">
      <c r="B257" s="23">
        <f t="shared" si="16"/>
        <v>241</v>
      </c>
      <c r="C257" s="3">
        <f t="shared" si="17"/>
        <v>49341</v>
      </c>
      <c r="D257" s="24">
        <f t="shared" si="18"/>
        <v>587.96454693399551</v>
      </c>
      <c r="E257" s="24">
        <f>IF(B257="","-",SUM($D$17:D257))</f>
        <v>209943.10051407106</v>
      </c>
      <c r="F257" s="24">
        <f t="shared" si="15"/>
        <v>644.56809887728377</v>
      </c>
      <c r="G257" s="24">
        <f>IF(B257="","-",SUM($F$17:F257))</f>
        <v>87097.267126447245</v>
      </c>
      <c r="H257" s="24">
        <f t="shared" si="19"/>
        <v>107902.73287355265</v>
      </c>
    </row>
    <row r="258" spans="2:8" x14ac:dyDescent="0.2">
      <c r="B258" s="23">
        <f t="shared" si="16"/>
        <v>242</v>
      </c>
      <c r="C258" s="3">
        <f t="shared" si="17"/>
        <v>49369</v>
      </c>
      <c r="D258" s="24">
        <f t="shared" si="18"/>
        <v>584.47313639841025</v>
      </c>
      <c r="E258" s="24">
        <f>IF(B258="","-",SUM($D$17:D258))</f>
        <v>210527.57365046948</v>
      </c>
      <c r="F258" s="24">
        <f t="shared" si="15"/>
        <v>648.05950941286903</v>
      </c>
      <c r="G258" s="24">
        <f>IF(B258="","-",SUM($F$17:F258))</f>
        <v>87745.32663586011</v>
      </c>
      <c r="H258" s="24">
        <f t="shared" si="19"/>
        <v>107254.67336413979</v>
      </c>
    </row>
    <row r="259" spans="2:8" x14ac:dyDescent="0.2">
      <c r="B259" s="23">
        <f t="shared" si="16"/>
        <v>243</v>
      </c>
      <c r="C259" s="3">
        <f t="shared" si="17"/>
        <v>49400</v>
      </c>
      <c r="D259" s="24">
        <f t="shared" si="18"/>
        <v>580.96281405575724</v>
      </c>
      <c r="E259" s="24">
        <f>IF(B259="","-",SUM($D$17:D259))</f>
        <v>211108.53646452524</v>
      </c>
      <c r="F259" s="24">
        <f t="shared" si="15"/>
        <v>651.56983175552205</v>
      </c>
      <c r="G259" s="24">
        <f>IF(B259="","-",SUM($F$17:F259))</f>
        <v>88396.896467615632</v>
      </c>
      <c r="H259" s="24">
        <f t="shared" si="19"/>
        <v>106603.10353238427</v>
      </c>
    </row>
    <row r="260" spans="2:8" x14ac:dyDescent="0.2">
      <c r="B260" s="23">
        <f t="shared" si="16"/>
        <v>244</v>
      </c>
      <c r="C260" s="3">
        <f t="shared" si="17"/>
        <v>49430</v>
      </c>
      <c r="D260" s="24">
        <f t="shared" si="18"/>
        <v>577.4334774670815</v>
      </c>
      <c r="E260" s="24">
        <f>IF(B260="","-",SUM($D$17:D260))</f>
        <v>211685.96994199231</v>
      </c>
      <c r="F260" s="24">
        <f t="shared" si="15"/>
        <v>655.09916834419778</v>
      </c>
      <c r="G260" s="24">
        <f>IF(B260="","-",SUM($F$17:F260))</f>
        <v>89051.995635959829</v>
      </c>
      <c r="H260" s="24">
        <f t="shared" si="19"/>
        <v>105948.00436404007</v>
      </c>
    </row>
    <row r="261" spans="2:8" x14ac:dyDescent="0.2">
      <c r="B261" s="23">
        <f t="shared" si="16"/>
        <v>245</v>
      </c>
      <c r="C261" s="3">
        <f t="shared" si="17"/>
        <v>49461</v>
      </c>
      <c r="D261" s="24">
        <f t="shared" si="18"/>
        <v>573.88502363855036</v>
      </c>
      <c r="E261" s="24">
        <f>IF(B261="","-",SUM($D$17:D261))</f>
        <v>212259.85496563086</v>
      </c>
      <c r="F261" s="24">
        <f t="shared" si="15"/>
        <v>658.64762217272892</v>
      </c>
      <c r="G261" s="24">
        <f>IF(B261="","-",SUM($F$17:F261))</f>
        <v>89710.643258132564</v>
      </c>
      <c r="H261" s="24">
        <f t="shared" si="19"/>
        <v>105289.35674186733</v>
      </c>
    </row>
    <row r="262" spans="2:8" x14ac:dyDescent="0.2">
      <c r="B262" s="23">
        <f t="shared" si="16"/>
        <v>246</v>
      </c>
      <c r="C262" s="3">
        <f t="shared" si="17"/>
        <v>49491</v>
      </c>
      <c r="D262" s="24">
        <f t="shared" si="18"/>
        <v>570.31734901844811</v>
      </c>
      <c r="E262" s="24">
        <f>IF(B262="","-",SUM($D$17:D262))</f>
        <v>212830.1723146493</v>
      </c>
      <c r="F262" s="24">
        <f t="shared" si="15"/>
        <v>662.21529679283117</v>
      </c>
      <c r="G262" s="24">
        <f>IF(B262="","-",SUM($F$17:F262))</f>
        <v>90372.858554925391</v>
      </c>
      <c r="H262" s="24">
        <f t="shared" si="19"/>
        <v>104627.14144507451</v>
      </c>
    </row>
    <row r="263" spans="2:8" x14ac:dyDescent="0.2">
      <c r="B263" s="23">
        <f t="shared" si="16"/>
        <v>247</v>
      </c>
      <c r="C263" s="3">
        <f t="shared" si="17"/>
        <v>49522</v>
      </c>
      <c r="D263" s="24">
        <f t="shared" si="18"/>
        <v>566.73034949415364</v>
      </c>
      <c r="E263" s="24">
        <f>IF(B263="","-",SUM($D$17:D263))</f>
        <v>213396.90266414345</v>
      </c>
      <c r="F263" s="24">
        <f t="shared" si="15"/>
        <v>665.80229631712564</v>
      </c>
      <c r="G263" s="24">
        <f>IF(B263="","-",SUM($F$17:F263))</f>
        <v>91038.660851242515</v>
      </c>
      <c r="H263" s="24">
        <f t="shared" si="19"/>
        <v>103961.33914875738</v>
      </c>
    </row>
    <row r="264" spans="2:8" x14ac:dyDescent="0.2">
      <c r="B264" s="23">
        <f t="shared" si="16"/>
        <v>248</v>
      </c>
      <c r="C264" s="3">
        <f t="shared" si="17"/>
        <v>49553</v>
      </c>
      <c r="D264" s="24">
        <f t="shared" si="18"/>
        <v>563.12392038910252</v>
      </c>
      <c r="E264" s="24">
        <f>IF(B264="","-",SUM($D$17:D264))</f>
        <v>213960.02658453255</v>
      </c>
      <c r="F264" s="24">
        <f t="shared" si="15"/>
        <v>669.40872542217676</v>
      </c>
      <c r="G264" s="24">
        <f>IF(B264="","-",SUM($F$17:F264))</f>
        <v>91708.069576664697</v>
      </c>
      <c r="H264" s="24">
        <f t="shared" si="19"/>
        <v>103291.9304233352</v>
      </c>
    </row>
    <row r="265" spans="2:8" x14ac:dyDescent="0.2">
      <c r="B265" s="23">
        <f t="shared" si="16"/>
        <v>249</v>
      </c>
      <c r="C265" s="3">
        <f t="shared" si="17"/>
        <v>49583</v>
      </c>
      <c r="D265" s="24">
        <f t="shared" si="18"/>
        <v>559.49795645973234</v>
      </c>
      <c r="E265" s="24">
        <f>IF(B265="","-",SUM($D$17:D265))</f>
        <v>214519.52454099228</v>
      </c>
      <c r="F265" s="24">
        <f t="shared" si="15"/>
        <v>673.03468935154694</v>
      </c>
      <c r="G265" s="24">
        <f>IF(B265="","-",SUM($F$17:F265))</f>
        <v>92381.104266016249</v>
      </c>
      <c r="H265" s="24">
        <f t="shared" si="19"/>
        <v>102618.89573398365</v>
      </c>
    </row>
    <row r="266" spans="2:8" x14ac:dyDescent="0.2">
      <c r="B266" s="23">
        <f t="shared" si="16"/>
        <v>250</v>
      </c>
      <c r="C266" s="3">
        <f t="shared" si="17"/>
        <v>49614</v>
      </c>
      <c r="D266" s="24">
        <f t="shared" si="18"/>
        <v>555.85235189241143</v>
      </c>
      <c r="E266" s="24">
        <f>IF(B266="","-",SUM($D$17:D266))</f>
        <v>215075.3768928847</v>
      </c>
      <c r="F266" s="24">
        <f t="shared" si="15"/>
        <v>676.68029391886785</v>
      </c>
      <c r="G266" s="24">
        <f>IF(B266="","-",SUM($F$17:F266))</f>
        <v>93057.784559935113</v>
      </c>
      <c r="H266" s="24">
        <f t="shared" si="19"/>
        <v>101942.21544006479</v>
      </c>
    </row>
    <row r="267" spans="2:8" x14ac:dyDescent="0.2">
      <c r="B267" s="23">
        <f t="shared" si="16"/>
        <v>251</v>
      </c>
      <c r="C267" s="3">
        <f t="shared" si="17"/>
        <v>49644</v>
      </c>
      <c r="D267" s="24">
        <f t="shared" si="18"/>
        <v>552.18700030035097</v>
      </c>
      <c r="E267" s="24">
        <f>IF(B267="","-",SUM($D$17:D267))</f>
        <v>215627.56389318506</v>
      </c>
      <c r="F267" s="24">
        <f t="shared" si="15"/>
        <v>680.34564551092831</v>
      </c>
      <c r="G267" s="24">
        <f>IF(B267="","-",SUM($F$17:F267))</f>
        <v>93738.130205446039</v>
      </c>
      <c r="H267" s="24">
        <f t="shared" si="19"/>
        <v>101261.86979455386</v>
      </c>
    </row>
    <row r="268" spans="2:8" x14ac:dyDescent="0.2">
      <c r="B268" s="23">
        <f t="shared" si="16"/>
        <v>252</v>
      </c>
      <c r="C268" s="3">
        <f t="shared" si="17"/>
        <v>49675</v>
      </c>
      <c r="D268" s="24">
        <f t="shared" si="18"/>
        <v>548.50179472050013</v>
      </c>
      <c r="E268" s="24">
        <f>IF(B268="","-",SUM($D$17:D268))</f>
        <v>216176.06568790556</v>
      </c>
      <c r="F268" s="24">
        <f t="shared" si="15"/>
        <v>684.03085109077915</v>
      </c>
      <c r="G268" s="24">
        <f>IF(B268="","-",SUM($F$17:F268))</f>
        <v>94422.161056536817</v>
      </c>
      <c r="H268" s="24">
        <f t="shared" si="19"/>
        <v>100577.83894346308</v>
      </c>
    </row>
    <row r="269" spans="2:8" x14ac:dyDescent="0.2">
      <c r="B269" s="23">
        <f t="shared" si="16"/>
        <v>253</v>
      </c>
      <c r="C269" s="3">
        <f t="shared" si="17"/>
        <v>49706</v>
      </c>
      <c r="D269" s="24">
        <f t="shared" si="18"/>
        <v>544.79662761042505</v>
      </c>
      <c r="E269" s="24">
        <f>IF(B269="","-",SUM($D$17:D269))</f>
        <v>216720.86231551599</v>
      </c>
      <c r="F269" s="24">
        <f t="shared" si="15"/>
        <v>687.73601820085423</v>
      </c>
      <c r="G269" s="24">
        <f>IF(B269="","-",SUM($F$17:F269))</f>
        <v>95109.897074737673</v>
      </c>
      <c r="H269" s="24">
        <f t="shared" si="19"/>
        <v>99890.102925262225</v>
      </c>
    </row>
    <row r="270" spans="2:8" x14ac:dyDescent="0.2">
      <c r="B270" s="23">
        <f t="shared" si="16"/>
        <v>254</v>
      </c>
      <c r="C270" s="3">
        <f t="shared" si="17"/>
        <v>49735</v>
      </c>
      <c r="D270" s="24">
        <f t="shared" si="18"/>
        <v>541.07139084517041</v>
      </c>
      <c r="E270" s="24">
        <f>IF(B270="","-",SUM($D$17:D270))</f>
        <v>217261.93370636116</v>
      </c>
      <c r="F270" s="24">
        <f t="shared" si="15"/>
        <v>691.46125496610887</v>
      </c>
      <c r="G270" s="24">
        <f>IF(B270="","-",SUM($F$17:F270))</f>
        <v>95801.358329703784</v>
      </c>
      <c r="H270" s="24">
        <f t="shared" si="19"/>
        <v>99198.641670296114</v>
      </c>
    </row>
    <row r="271" spans="2:8" x14ac:dyDescent="0.2">
      <c r="B271" s="23">
        <f t="shared" si="16"/>
        <v>255</v>
      </c>
      <c r="C271" s="3">
        <f t="shared" si="17"/>
        <v>49766</v>
      </c>
      <c r="D271" s="24">
        <f t="shared" si="18"/>
        <v>537.32597571410395</v>
      </c>
      <c r="E271" s="24">
        <f>IF(B271="","-",SUM($D$17:D271))</f>
        <v>217799.25968207527</v>
      </c>
      <c r="F271" s="24">
        <f t="shared" si="15"/>
        <v>695.20667009717533</v>
      </c>
      <c r="G271" s="24">
        <f>IF(B271="","-",SUM($F$17:F271))</f>
        <v>96496.564999800961</v>
      </c>
      <c r="H271" s="24">
        <f t="shared" si="19"/>
        <v>98503.435000198937</v>
      </c>
    </row>
    <row r="272" spans="2:8" x14ac:dyDescent="0.2">
      <c r="B272" s="23">
        <f t="shared" si="16"/>
        <v>256</v>
      </c>
      <c r="C272" s="3">
        <f t="shared" si="17"/>
        <v>49796</v>
      </c>
      <c r="D272" s="24">
        <f t="shared" si="18"/>
        <v>533.56027291774421</v>
      </c>
      <c r="E272" s="24">
        <f>IF(B272="","-",SUM($D$17:D272))</f>
        <v>218332.819954993</v>
      </c>
      <c r="F272" s="24">
        <f t="shared" si="15"/>
        <v>698.97237289353507</v>
      </c>
      <c r="G272" s="24">
        <f>IF(B272="","-",SUM($F$17:F272))</f>
        <v>97195.537372694496</v>
      </c>
      <c r="H272" s="24">
        <f t="shared" si="19"/>
        <v>97804.462627305402</v>
      </c>
    </row>
    <row r="273" spans="2:8" x14ac:dyDescent="0.2">
      <c r="B273" s="23">
        <f t="shared" si="16"/>
        <v>257</v>
      </c>
      <c r="C273" s="3">
        <f t="shared" si="17"/>
        <v>49827</v>
      </c>
      <c r="D273" s="24">
        <f t="shared" si="18"/>
        <v>529.7741725645709</v>
      </c>
      <c r="E273" s="24">
        <f>IF(B273="","-",SUM($D$17:D273))</f>
        <v>218862.59412755756</v>
      </c>
      <c r="F273" s="24">
        <f t="shared" ref="F273:F336" si="20">IF(B273="","-",$D$11-D273)</f>
        <v>702.75847324670838</v>
      </c>
      <c r="G273" s="24">
        <f>IF(B273="","-",SUM($F$17:F273))</f>
        <v>97898.295845941204</v>
      </c>
      <c r="H273" s="24">
        <f t="shared" si="19"/>
        <v>97101.704154058694</v>
      </c>
    </row>
    <row r="274" spans="2:8" x14ac:dyDescent="0.2">
      <c r="B274" s="23">
        <f t="shared" ref="B274:B337" si="21">IF(B273&gt;=$D$7*12,"",B273+1)</f>
        <v>258</v>
      </c>
      <c r="C274" s="3">
        <f t="shared" ref="C274:C337" si="22">IF(B274="","",DATE(YEAR($D$8),MONTH($D$8)+B274,DAY($D$8)))</f>
        <v>49857</v>
      </c>
      <c r="D274" s="24">
        <f t="shared" ref="D274:D337" si="23">IF(B274="","-",$D$6/12*H273)</f>
        <v>525.96756416781795</v>
      </c>
      <c r="E274" s="24">
        <f>IF(B274="","-",SUM($D$17:D274))</f>
        <v>219388.56169172536</v>
      </c>
      <c r="F274" s="24">
        <f t="shared" si="20"/>
        <v>706.56508164346133</v>
      </c>
      <c r="G274" s="24">
        <f>IF(B274="","-",SUM($F$17:F274))</f>
        <v>98604.860927584668</v>
      </c>
      <c r="H274" s="24">
        <f t="shared" ref="H274:H337" si="24">IF(B274="","-",H273-F274)</f>
        <v>96395.13907241523</v>
      </c>
    </row>
    <row r="275" spans="2:8" x14ac:dyDescent="0.2">
      <c r="B275" s="23">
        <f t="shared" si="21"/>
        <v>259</v>
      </c>
      <c r="C275" s="3">
        <f t="shared" si="22"/>
        <v>49888</v>
      </c>
      <c r="D275" s="24">
        <f t="shared" si="23"/>
        <v>522.14033664224917</v>
      </c>
      <c r="E275" s="24">
        <f>IF(B275="","-",SUM($D$17:D275))</f>
        <v>219910.70202836761</v>
      </c>
      <c r="F275" s="24">
        <f t="shared" si="20"/>
        <v>710.39230916903011</v>
      </c>
      <c r="G275" s="24">
        <f>IF(B275="","-",SUM($F$17:F275))</f>
        <v>99315.253236753691</v>
      </c>
      <c r="H275" s="24">
        <f t="shared" si="24"/>
        <v>95684.746763246207</v>
      </c>
    </row>
    <row r="276" spans="2:8" x14ac:dyDescent="0.2">
      <c r="B276" s="23">
        <f t="shared" si="21"/>
        <v>260</v>
      </c>
      <c r="C276" s="3">
        <f t="shared" si="22"/>
        <v>49919</v>
      </c>
      <c r="D276" s="24">
        <f t="shared" si="23"/>
        <v>518.29237830091699</v>
      </c>
      <c r="E276" s="24">
        <f>IF(B276="","-",SUM($D$17:D276))</f>
        <v>220428.99440666853</v>
      </c>
      <c r="F276" s="24">
        <f t="shared" si="20"/>
        <v>714.24026751036229</v>
      </c>
      <c r="G276" s="24">
        <f>IF(B276="","-",SUM($F$17:F276))</f>
        <v>100029.49350426406</v>
      </c>
      <c r="H276" s="24">
        <f t="shared" si="24"/>
        <v>94970.506495735841</v>
      </c>
    </row>
    <row r="277" spans="2:8" x14ac:dyDescent="0.2">
      <c r="B277" s="23">
        <f t="shared" si="21"/>
        <v>261</v>
      </c>
      <c r="C277" s="3">
        <f t="shared" si="22"/>
        <v>49949</v>
      </c>
      <c r="D277" s="24">
        <f t="shared" si="23"/>
        <v>514.42357685190245</v>
      </c>
      <c r="E277" s="24">
        <f>IF(B277="","-",SUM($D$17:D277))</f>
        <v>220943.41798352043</v>
      </c>
      <c r="F277" s="24">
        <f t="shared" si="20"/>
        <v>718.10906895937683</v>
      </c>
      <c r="G277" s="24">
        <f>IF(B277="","-",SUM($F$17:F277))</f>
        <v>100747.60257322344</v>
      </c>
      <c r="H277" s="24">
        <f t="shared" si="24"/>
        <v>94252.397426776457</v>
      </c>
    </row>
    <row r="278" spans="2:8" x14ac:dyDescent="0.2">
      <c r="B278" s="23">
        <f t="shared" si="21"/>
        <v>262</v>
      </c>
      <c r="C278" s="3">
        <f t="shared" si="22"/>
        <v>49980</v>
      </c>
      <c r="D278" s="24">
        <f t="shared" si="23"/>
        <v>510.53381939503913</v>
      </c>
      <c r="E278" s="24">
        <f>IF(B278="","-",SUM($D$17:D278))</f>
        <v>221453.95180291546</v>
      </c>
      <c r="F278" s="24">
        <f t="shared" si="20"/>
        <v>721.99882641624015</v>
      </c>
      <c r="G278" s="24">
        <f>IF(B278="","-",SUM($F$17:F278))</f>
        <v>101469.60139963968</v>
      </c>
      <c r="H278" s="24">
        <f t="shared" si="24"/>
        <v>93530.398600360219</v>
      </c>
    </row>
    <row r="279" spans="2:8" x14ac:dyDescent="0.2">
      <c r="B279" s="23">
        <f t="shared" si="21"/>
        <v>263</v>
      </c>
      <c r="C279" s="3">
        <f t="shared" si="22"/>
        <v>50010</v>
      </c>
      <c r="D279" s="24">
        <f t="shared" si="23"/>
        <v>506.62299241861786</v>
      </c>
      <c r="E279" s="24">
        <f>IF(B279="","-",SUM($D$17:D279))</f>
        <v>221960.57479533408</v>
      </c>
      <c r="F279" s="24">
        <f t="shared" si="20"/>
        <v>725.90965339266143</v>
      </c>
      <c r="G279" s="24">
        <f>IF(B279="","-",SUM($F$17:F279))</f>
        <v>102195.51105303234</v>
      </c>
      <c r="H279" s="24">
        <f t="shared" si="24"/>
        <v>92804.488946967555</v>
      </c>
    </row>
    <row r="280" spans="2:8" x14ac:dyDescent="0.2">
      <c r="B280" s="23">
        <f t="shared" si="21"/>
        <v>264</v>
      </c>
      <c r="C280" s="3">
        <f t="shared" si="22"/>
        <v>50041</v>
      </c>
      <c r="D280" s="24">
        <f t="shared" si="23"/>
        <v>502.69098179607425</v>
      </c>
      <c r="E280" s="24">
        <f>IF(B280="","-",SUM($D$17:D280))</f>
        <v>222463.26577713015</v>
      </c>
      <c r="F280" s="24">
        <f t="shared" si="20"/>
        <v>729.84166401520497</v>
      </c>
      <c r="G280" s="24">
        <f>IF(B280="","-",SUM($F$17:F280))</f>
        <v>102925.35271704754</v>
      </c>
      <c r="H280" s="24">
        <f t="shared" si="24"/>
        <v>92074.647282952355</v>
      </c>
    </row>
    <row r="281" spans="2:8" x14ac:dyDescent="0.2">
      <c r="B281" s="23">
        <f t="shared" si="21"/>
        <v>265</v>
      </c>
      <c r="C281" s="3">
        <f t="shared" si="22"/>
        <v>50072</v>
      </c>
      <c r="D281" s="24">
        <f t="shared" si="23"/>
        <v>498.73767278265859</v>
      </c>
      <c r="E281" s="24">
        <f>IF(B281="","-",SUM($D$17:D281))</f>
        <v>222962.00344991279</v>
      </c>
      <c r="F281" s="24">
        <f t="shared" si="20"/>
        <v>733.79497302862069</v>
      </c>
      <c r="G281" s="24">
        <f>IF(B281="","-",SUM($F$17:F281))</f>
        <v>103659.14769007616</v>
      </c>
      <c r="H281" s="24">
        <f t="shared" si="24"/>
        <v>91340.852309923735</v>
      </c>
    </row>
    <row r="282" spans="2:8" x14ac:dyDescent="0.2">
      <c r="B282" s="23">
        <f t="shared" si="21"/>
        <v>266</v>
      </c>
      <c r="C282" s="3">
        <f t="shared" si="22"/>
        <v>50100</v>
      </c>
      <c r="D282" s="24">
        <f t="shared" si="23"/>
        <v>494.76295001208689</v>
      </c>
      <c r="E282" s="24">
        <f>IF(B282="","-",SUM($D$17:D282))</f>
        <v>223456.76639992488</v>
      </c>
      <c r="F282" s="24">
        <f t="shared" si="20"/>
        <v>737.76969579919239</v>
      </c>
      <c r="G282" s="24">
        <f>IF(B282="","-",SUM($F$17:F282))</f>
        <v>104396.91738587535</v>
      </c>
      <c r="H282" s="24">
        <f t="shared" si="24"/>
        <v>90603.082614124549</v>
      </c>
    </row>
    <row r="283" spans="2:8" x14ac:dyDescent="0.2">
      <c r="B283" s="23">
        <f t="shared" si="21"/>
        <v>267</v>
      </c>
      <c r="C283" s="3">
        <f t="shared" si="22"/>
        <v>50131</v>
      </c>
      <c r="D283" s="24">
        <f t="shared" si="23"/>
        <v>490.76669749317466</v>
      </c>
      <c r="E283" s="24">
        <f>IF(B283="","-",SUM($D$17:D283))</f>
        <v>223947.53309741805</v>
      </c>
      <c r="F283" s="24">
        <f t="shared" si="20"/>
        <v>741.76594831810462</v>
      </c>
      <c r="G283" s="24">
        <f>IF(B283="","-",SUM($F$17:F283))</f>
        <v>105138.68333419345</v>
      </c>
      <c r="H283" s="24">
        <f t="shared" si="24"/>
        <v>89861.316665806444</v>
      </c>
    </row>
    <row r="284" spans="2:8" x14ac:dyDescent="0.2">
      <c r="B284" s="23">
        <f t="shared" si="21"/>
        <v>268</v>
      </c>
      <c r="C284" s="3">
        <f t="shared" si="22"/>
        <v>50161</v>
      </c>
      <c r="D284" s="24">
        <f t="shared" si="23"/>
        <v>486.7487986064516</v>
      </c>
      <c r="E284" s="24">
        <f>IF(B284="","-",SUM($D$17:D284))</f>
        <v>224434.28189602451</v>
      </c>
      <c r="F284" s="24">
        <f t="shared" si="20"/>
        <v>745.78384720482768</v>
      </c>
      <c r="G284" s="24">
        <f>IF(B284="","-",SUM($F$17:F284))</f>
        <v>105884.46718139829</v>
      </c>
      <c r="H284" s="24">
        <f t="shared" si="24"/>
        <v>89115.532818601612</v>
      </c>
    </row>
    <row r="285" spans="2:8" x14ac:dyDescent="0.2">
      <c r="B285" s="23">
        <f t="shared" si="21"/>
        <v>269</v>
      </c>
      <c r="C285" s="3">
        <f t="shared" si="22"/>
        <v>50192</v>
      </c>
      <c r="D285" s="24">
        <f t="shared" si="23"/>
        <v>482.70913610075877</v>
      </c>
      <c r="E285" s="24">
        <f>IF(B285="","-",SUM($D$17:D285))</f>
        <v>224916.99103212525</v>
      </c>
      <c r="F285" s="24">
        <f t="shared" si="20"/>
        <v>749.82350971052051</v>
      </c>
      <c r="G285" s="24">
        <f>IF(B285="","-",SUM($F$17:F285))</f>
        <v>106634.29069110881</v>
      </c>
      <c r="H285" s="24">
        <f t="shared" si="24"/>
        <v>88365.709308891091</v>
      </c>
    </row>
    <row r="286" spans="2:8" x14ac:dyDescent="0.2">
      <c r="B286" s="23">
        <f t="shared" si="21"/>
        <v>270</v>
      </c>
      <c r="C286" s="3">
        <f t="shared" si="22"/>
        <v>50222</v>
      </c>
      <c r="D286" s="24">
        <f t="shared" si="23"/>
        <v>478.64759208982679</v>
      </c>
      <c r="E286" s="24">
        <f>IF(B286="","-",SUM($D$17:D286))</f>
        <v>225395.63862421509</v>
      </c>
      <c r="F286" s="24">
        <f t="shared" si="20"/>
        <v>753.88505372145255</v>
      </c>
      <c r="G286" s="24">
        <f>IF(B286="","-",SUM($F$17:F286))</f>
        <v>107388.17574483025</v>
      </c>
      <c r="H286" s="24">
        <f t="shared" si="24"/>
        <v>87611.824255169646</v>
      </c>
    </row>
    <row r="287" spans="2:8" x14ac:dyDescent="0.2">
      <c r="B287" s="23">
        <f t="shared" si="21"/>
        <v>271</v>
      </c>
      <c r="C287" s="3">
        <f t="shared" si="22"/>
        <v>50253</v>
      </c>
      <c r="D287" s="24">
        <f t="shared" si="23"/>
        <v>474.56404804883562</v>
      </c>
      <c r="E287" s="24">
        <f>IF(B287="","-",SUM($D$17:D287))</f>
        <v>225870.20267226393</v>
      </c>
      <c r="F287" s="24">
        <f t="shared" si="20"/>
        <v>757.96859776244366</v>
      </c>
      <c r="G287" s="24">
        <f>IF(B287="","-",SUM($F$17:F287))</f>
        <v>108146.1443425927</v>
      </c>
      <c r="H287" s="24">
        <f t="shared" si="24"/>
        <v>86853.855657407199</v>
      </c>
    </row>
    <row r="288" spans="2:8" x14ac:dyDescent="0.2">
      <c r="B288" s="23">
        <f t="shared" si="21"/>
        <v>272</v>
      </c>
      <c r="C288" s="3">
        <f t="shared" si="22"/>
        <v>50284</v>
      </c>
      <c r="D288" s="24">
        <f t="shared" si="23"/>
        <v>470.45838481095569</v>
      </c>
      <c r="E288" s="24">
        <f>IF(B288="","-",SUM($D$17:D288))</f>
        <v>226340.66105707487</v>
      </c>
      <c r="F288" s="24">
        <f t="shared" si="20"/>
        <v>762.07426100032353</v>
      </c>
      <c r="G288" s="24">
        <f>IF(B288="","-",SUM($F$17:F288))</f>
        <v>108908.21860359302</v>
      </c>
      <c r="H288" s="24">
        <f t="shared" si="24"/>
        <v>86091.781396406877</v>
      </c>
    </row>
    <row r="289" spans="2:8" x14ac:dyDescent="0.2">
      <c r="B289" s="23">
        <f t="shared" si="21"/>
        <v>273</v>
      </c>
      <c r="C289" s="3">
        <f t="shared" si="22"/>
        <v>50314</v>
      </c>
      <c r="D289" s="24">
        <f t="shared" si="23"/>
        <v>466.33048256387059</v>
      </c>
      <c r="E289" s="24">
        <f>IF(B289="","-",SUM($D$17:D289))</f>
        <v>226806.99153963875</v>
      </c>
      <c r="F289" s="24">
        <f t="shared" si="20"/>
        <v>766.20216324740863</v>
      </c>
      <c r="G289" s="24">
        <f>IF(B289="","-",SUM($F$17:F289))</f>
        <v>109674.42076684043</v>
      </c>
      <c r="H289" s="24">
        <f t="shared" si="24"/>
        <v>85325.579233159471</v>
      </c>
    </row>
    <row r="290" spans="2:8" x14ac:dyDescent="0.2">
      <c r="B290" s="23">
        <f t="shared" si="21"/>
        <v>274</v>
      </c>
      <c r="C290" s="3">
        <f t="shared" si="22"/>
        <v>50345</v>
      </c>
      <c r="D290" s="24">
        <f t="shared" si="23"/>
        <v>462.18022084628046</v>
      </c>
      <c r="E290" s="24">
        <f>IF(B290="","-",SUM($D$17:D290))</f>
        <v>227269.17176048504</v>
      </c>
      <c r="F290" s="24">
        <f t="shared" si="20"/>
        <v>770.35242496499882</v>
      </c>
      <c r="G290" s="24">
        <f>IF(B290="","-",SUM($F$17:F290))</f>
        <v>110444.77319180542</v>
      </c>
      <c r="H290" s="24">
        <f t="shared" si="24"/>
        <v>84555.226808194479</v>
      </c>
    </row>
    <row r="291" spans="2:8" x14ac:dyDescent="0.2">
      <c r="B291" s="23">
        <f t="shared" si="21"/>
        <v>275</v>
      </c>
      <c r="C291" s="3">
        <f t="shared" si="22"/>
        <v>50375</v>
      </c>
      <c r="D291" s="24">
        <f t="shared" si="23"/>
        <v>458.0074785443868</v>
      </c>
      <c r="E291" s="24">
        <f>IF(B291="","-",SUM($D$17:D291))</f>
        <v>227727.17923902944</v>
      </c>
      <c r="F291" s="24">
        <f t="shared" si="20"/>
        <v>774.52516726689248</v>
      </c>
      <c r="G291" s="24">
        <f>IF(B291="","-",SUM($F$17:F291))</f>
        <v>111219.29835907232</v>
      </c>
      <c r="H291" s="24">
        <f t="shared" si="24"/>
        <v>83780.701640927582</v>
      </c>
    </row>
    <row r="292" spans="2:8" x14ac:dyDescent="0.2">
      <c r="B292" s="23">
        <f t="shared" si="21"/>
        <v>276</v>
      </c>
      <c r="C292" s="3">
        <f t="shared" si="22"/>
        <v>50406</v>
      </c>
      <c r="D292" s="24">
        <f t="shared" si="23"/>
        <v>453.81213388835778</v>
      </c>
      <c r="E292" s="24">
        <f>IF(B292="","-",SUM($D$17:D292))</f>
        <v>228180.99137291781</v>
      </c>
      <c r="F292" s="24">
        <f t="shared" si="20"/>
        <v>778.72051192292156</v>
      </c>
      <c r="G292" s="24">
        <f>IF(B292="","-",SUM($F$17:F292))</f>
        <v>111998.01887099523</v>
      </c>
      <c r="H292" s="24">
        <f t="shared" si="24"/>
        <v>83001.981129004664</v>
      </c>
    </row>
    <row r="293" spans="2:8" x14ac:dyDescent="0.2">
      <c r="B293" s="23">
        <f t="shared" si="21"/>
        <v>277</v>
      </c>
      <c r="C293" s="3">
        <f t="shared" si="22"/>
        <v>50437</v>
      </c>
      <c r="D293" s="24">
        <f t="shared" si="23"/>
        <v>449.59406444877527</v>
      </c>
      <c r="E293" s="24">
        <f>IF(B293="","-",SUM($D$17:D293))</f>
        <v>228630.58543736659</v>
      </c>
      <c r="F293" s="24">
        <f t="shared" si="20"/>
        <v>782.93858136250401</v>
      </c>
      <c r="G293" s="24">
        <f>IF(B293="","-",SUM($F$17:F293))</f>
        <v>112780.95745235773</v>
      </c>
      <c r="H293" s="24">
        <f t="shared" si="24"/>
        <v>82219.042547642166</v>
      </c>
    </row>
    <row r="294" spans="2:8" x14ac:dyDescent="0.2">
      <c r="B294" s="23">
        <f t="shared" si="21"/>
        <v>278</v>
      </c>
      <c r="C294" s="3">
        <f t="shared" si="22"/>
        <v>50465</v>
      </c>
      <c r="D294" s="24">
        <f t="shared" si="23"/>
        <v>445.35314713306173</v>
      </c>
      <c r="E294" s="24">
        <f>IF(B294="","-",SUM($D$17:D294))</f>
        <v>229075.93858449964</v>
      </c>
      <c r="F294" s="24">
        <f t="shared" si="20"/>
        <v>787.17949867821756</v>
      </c>
      <c r="G294" s="24">
        <f>IF(B294="","-",SUM($F$17:F294))</f>
        <v>113568.13695103595</v>
      </c>
      <c r="H294" s="24">
        <f t="shared" si="24"/>
        <v>81431.863048963947</v>
      </c>
    </row>
    <row r="295" spans="2:8" x14ac:dyDescent="0.2">
      <c r="B295" s="23">
        <f t="shared" si="21"/>
        <v>279</v>
      </c>
      <c r="C295" s="3">
        <f t="shared" si="22"/>
        <v>50496</v>
      </c>
      <c r="D295" s="24">
        <f t="shared" si="23"/>
        <v>441.08925818188806</v>
      </c>
      <c r="E295" s="24">
        <f>IF(B295="","-",SUM($D$17:D295))</f>
        <v>229517.02784268153</v>
      </c>
      <c r="F295" s="24">
        <f t="shared" si="20"/>
        <v>791.44338762939128</v>
      </c>
      <c r="G295" s="24">
        <f>IF(B295="","-",SUM($F$17:F295))</f>
        <v>114359.58033866534</v>
      </c>
      <c r="H295" s="24">
        <f t="shared" si="24"/>
        <v>80640.419661334556</v>
      </c>
    </row>
    <row r="296" spans="2:8" x14ac:dyDescent="0.2">
      <c r="B296" s="23">
        <f t="shared" si="21"/>
        <v>280</v>
      </c>
      <c r="C296" s="3">
        <f t="shared" si="22"/>
        <v>50526</v>
      </c>
      <c r="D296" s="24">
        <f t="shared" si="23"/>
        <v>436.80227316556221</v>
      </c>
      <c r="E296" s="24">
        <f>IF(B296="","-",SUM($D$17:D296))</f>
        <v>229953.83011584709</v>
      </c>
      <c r="F296" s="24">
        <f t="shared" si="20"/>
        <v>795.73037264571713</v>
      </c>
      <c r="G296" s="24">
        <f>IF(B296="","-",SUM($F$17:F296))</f>
        <v>115155.31071131106</v>
      </c>
      <c r="H296" s="24">
        <f t="shared" si="24"/>
        <v>79844.689288688838</v>
      </c>
    </row>
    <row r="297" spans="2:8" x14ac:dyDescent="0.2">
      <c r="B297" s="23">
        <f t="shared" si="21"/>
        <v>281</v>
      </c>
      <c r="C297" s="3">
        <f t="shared" si="22"/>
        <v>50557</v>
      </c>
      <c r="D297" s="24">
        <f t="shared" si="23"/>
        <v>432.49206698039791</v>
      </c>
      <c r="E297" s="24">
        <f>IF(B297="","-",SUM($D$17:D297))</f>
        <v>230386.32218282748</v>
      </c>
      <c r="F297" s="24">
        <f t="shared" si="20"/>
        <v>800.04057883088137</v>
      </c>
      <c r="G297" s="24">
        <f>IF(B297="","-",SUM($F$17:F297))</f>
        <v>115955.35129014195</v>
      </c>
      <c r="H297" s="24">
        <f t="shared" si="24"/>
        <v>79044.648709857953</v>
      </c>
    </row>
    <row r="298" spans="2:8" x14ac:dyDescent="0.2">
      <c r="B298" s="23">
        <f t="shared" si="21"/>
        <v>282</v>
      </c>
      <c r="C298" s="3">
        <f t="shared" si="22"/>
        <v>50587</v>
      </c>
      <c r="D298" s="24">
        <f t="shared" si="23"/>
        <v>428.15851384506391</v>
      </c>
      <c r="E298" s="24">
        <f>IF(B298="","-",SUM($D$17:D298))</f>
        <v>230814.48069667254</v>
      </c>
      <c r="F298" s="24">
        <f t="shared" si="20"/>
        <v>804.37413196621537</v>
      </c>
      <c r="G298" s="24">
        <f>IF(B298="","-",SUM($F$17:F298))</f>
        <v>116759.72542210817</v>
      </c>
      <c r="H298" s="24">
        <f t="shared" si="24"/>
        <v>78240.274577891731</v>
      </c>
    </row>
    <row r="299" spans="2:8" x14ac:dyDescent="0.2">
      <c r="B299" s="23">
        <f t="shared" si="21"/>
        <v>283</v>
      </c>
      <c r="C299" s="3">
        <f t="shared" si="22"/>
        <v>50618</v>
      </c>
      <c r="D299" s="24">
        <f t="shared" si="23"/>
        <v>423.80148729691354</v>
      </c>
      <c r="E299" s="24">
        <f>IF(B299="","-",SUM($D$17:D299))</f>
        <v>231238.28218396945</v>
      </c>
      <c r="F299" s="24">
        <f t="shared" si="20"/>
        <v>808.73115851436569</v>
      </c>
      <c r="G299" s="24">
        <f>IF(B299="","-",SUM($F$17:F299))</f>
        <v>117568.45658062253</v>
      </c>
      <c r="H299" s="24">
        <f t="shared" si="24"/>
        <v>77431.543419377369</v>
      </c>
    </row>
    <row r="300" spans="2:8" x14ac:dyDescent="0.2">
      <c r="B300" s="23">
        <f t="shared" si="21"/>
        <v>284</v>
      </c>
      <c r="C300" s="3">
        <f t="shared" si="22"/>
        <v>50649</v>
      </c>
      <c r="D300" s="24">
        <f t="shared" si="23"/>
        <v>419.42086018829411</v>
      </c>
      <c r="E300" s="24">
        <f>IF(B300="","-",SUM($D$17:D300))</f>
        <v>231657.70304415774</v>
      </c>
      <c r="F300" s="24">
        <f t="shared" si="20"/>
        <v>813.11178562298517</v>
      </c>
      <c r="G300" s="24">
        <f>IF(B300="","-",SUM($F$17:F300))</f>
        <v>118381.56836624551</v>
      </c>
      <c r="H300" s="24">
        <f t="shared" si="24"/>
        <v>76618.431633754386</v>
      </c>
    </row>
    <row r="301" spans="2:8" x14ac:dyDescent="0.2">
      <c r="B301" s="23">
        <f t="shared" si="21"/>
        <v>285</v>
      </c>
      <c r="C301" s="3">
        <f t="shared" si="22"/>
        <v>50679</v>
      </c>
      <c r="D301" s="24">
        <f t="shared" si="23"/>
        <v>415.01650468283628</v>
      </c>
      <c r="E301" s="24">
        <f>IF(B301="","-",SUM($D$17:D301))</f>
        <v>232072.71954884057</v>
      </c>
      <c r="F301" s="24">
        <f t="shared" si="20"/>
        <v>817.516141128443</v>
      </c>
      <c r="G301" s="24">
        <f>IF(B301="","-",SUM($F$17:F301))</f>
        <v>119199.08450737396</v>
      </c>
      <c r="H301" s="24">
        <f t="shared" si="24"/>
        <v>75800.915492625936</v>
      </c>
    </row>
    <row r="302" spans="2:8" x14ac:dyDescent="0.2">
      <c r="B302" s="23">
        <f t="shared" si="21"/>
        <v>286</v>
      </c>
      <c r="C302" s="3">
        <f t="shared" si="22"/>
        <v>50710</v>
      </c>
      <c r="D302" s="24">
        <f t="shared" si="23"/>
        <v>410.58829225172383</v>
      </c>
      <c r="E302" s="24">
        <f>IF(B302="","-",SUM($D$17:D302))</f>
        <v>232483.30784109229</v>
      </c>
      <c r="F302" s="24">
        <f t="shared" si="20"/>
        <v>821.94435355955545</v>
      </c>
      <c r="G302" s="24">
        <f>IF(B302="","-",SUM($F$17:F302))</f>
        <v>120021.02886093351</v>
      </c>
      <c r="H302" s="24">
        <f t="shared" si="24"/>
        <v>74978.971139066387</v>
      </c>
    </row>
    <row r="303" spans="2:8" x14ac:dyDescent="0.2">
      <c r="B303" s="23">
        <f t="shared" si="21"/>
        <v>287</v>
      </c>
      <c r="C303" s="3">
        <f t="shared" si="22"/>
        <v>50740</v>
      </c>
      <c r="D303" s="24">
        <f t="shared" si="23"/>
        <v>406.13609366994297</v>
      </c>
      <c r="E303" s="24">
        <f>IF(B303="","-",SUM($D$17:D303))</f>
        <v>232889.44393476224</v>
      </c>
      <c r="F303" s="24">
        <f t="shared" si="20"/>
        <v>826.39655214133631</v>
      </c>
      <c r="G303" s="24">
        <f>IF(B303="","-",SUM($F$17:F303))</f>
        <v>120847.42541307484</v>
      </c>
      <c r="H303" s="24">
        <f t="shared" si="24"/>
        <v>74152.574586925053</v>
      </c>
    </row>
    <row r="304" spans="2:8" x14ac:dyDescent="0.2">
      <c r="B304" s="23">
        <f t="shared" si="21"/>
        <v>288</v>
      </c>
      <c r="C304" s="3">
        <f t="shared" si="22"/>
        <v>50771</v>
      </c>
      <c r="D304" s="24">
        <f t="shared" si="23"/>
        <v>401.65977901251074</v>
      </c>
      <c r="E304" s="24">
        <f>IF(B304="","-",SUM($D$17:D304))</f>
        <v>233291.10371377476</v>
      </c>
      <c r="F304" s="24">
        <f t="shared" si="20"/>
        <v>830.87286679876854</v>
      </c>
      <c r="G304" s="24">
        <f>IF(B304="","-",SUM($F$17:F304))</f>
        <v>121678.29827987362</v>
      </c>
      <c r="H304" s="24">
        <f t="shared" si="24"/>
        <v>73321.701720126279</v>
      </c>
    </row>
    <row r="305" spans="2:8" x14ac:dyDescent="0.2">
      <c r="B305" s="23">
        <f t="shared" si="21"/>
        <v>289</v>
      </c>
      <c r="C305" s="3">
        <f t="shared" si="22"/>
        <v>50802</v>
      </c>
      <c r="D305" s="24">
        <f t="shared" si="23"/>
        <v>397.15921765068401</v>
      </c>
      <c r="E305" s="24">
        <f>IF(B305="","-",SUM($D$17:D305))</f>
        <v>233688.26293142544</v>
      </c>
      <c r="F305" s="24">
        <f t="shared" si="20"/>
        <v>835.37342816059527</v>
      </c>
      <c r="G305" s="24">
        <f>IF(B305="","-",SUM($F$17:F305))</f>
        <v>122513.67170803422</v>
      </c>
      <c r="H305" s="24">
        <f t="shared" si="24"/>
        <v>72486.328291965678</v>
      </c>
    </row>
    <row r="306" spans="2:8" x14ac:dyDescent="0.2">
      <c r="B306" s="23">
        <f t="shared" si="21"/>
        <v>290</v>
      </c>
      <c r="C306" s="3">
        <f t="shared" si="22"/>
        <v>50830</v>
      </c>
      <c r="D306" s="24">
        <f t="shared" si="23"/>
        <v>392.63427824814744</v>
      </c>
      <c r="E306" s="24">
        <f>IF(B306="","-",SUM($D$17:D306))</f>
        <v>234080.8972096736</v>
      </c>
      <c r="F306" s="24">
        <f t="shared" si="20"/>
        <v>839.89836756313184</v>
      </c>
      <c r="G306" s="24">
        <f>IF(B306="","-",SUM($F$17:F306))</f>
        <v>123353.57007559735</v>
      </c>
      <c r="H306" s="24">
        <f t="shared" si="24"/>
        <v>71646.429924402546</v>
      </c>
    </row>
    <row r="307" spans="2:8" x14ac:dyDescent="0.2">
      <c r="B307" s="23">
        <f t="shared" si="21"/>
        <v>291</v>
      </c>
      <c r="C307" s="3">
        <f t="shared" si="22"/>
        <v>50861</v>
      </c>
      <c r="D307" s="24">
        <f t="shared" si="23"/>
        <v>388.08482875718045</v>
      </c>
      <c r="E307" s="24">
        <f>IF(B307="","-",SUM($D$17:D307))</f>
        <v>234468.98203843078</v>
      </c>
      <c r="F307" s="24">
        <f t="shared" si="20"/>
        <v>844.44781705409878</v>
      </c>
      <c r="G307" s="24">
        <f>IF(B307="","-",SUM($F$17:F307))</f>
        <v>124198.01789265145</v>
      </c>
      <c r="H307" s="24">
        <f t="shared" si="24"/>
        <v>70801.982107348449</v>
      </c>
    </row>
    <row r="308" spans="2:8" x14ac:dyDescent="0.2">
      <c r="B308" s="23">
        <f t="shared" si="21"/>
        <v>292</v>
      </c>
      <c r="C308" s="3">
        <f t="shared" si="22"/>
        <v>50891</v>
      </c>
      <c r="D308" s="24">
        <f t="shared" si="23"/>
        <v>383.51073641480411</v>
      </c>
      <c r="E308" s="24">
        <f>IF(B308="","-",SUM($D$17:D308))</f>
        <v>234852.4927748456</v>
      </c>
      <c r="F308" s="24">
        <f t="shared" si="20"/>
        <v>849.02190939647517</v>
      </c>
      <c r="G308" s="24">
        <f>IF(B308="","-",SUM($F$17:F308))</f>
        <v>125047.03980204792</v>
      </c>
      <c r="H308" s="24">
        <f t="shared" si="24"/>
        <v>69952.960197951979</v>
      </c>
    </row>
    <row r="309" spans="2:8" x14ac:dyDescent="0.2">
      <c r="B309" s="23">
        <f t="shared" si="21"/>
        <v>293</v>
      </c>
      <c r="C309" s="3">
        <f t="shared" si="22"/>
        <v>50922</v>
      </c>
      <c r="D309" s="24">
        <f t="shared" si="23"/>
        <v>378.91186773890655</v>
      </c>
      <c r="E309" s="24">
        <f>IF(B309="","-",SUM($D$17:D309))</f>
        <v>235231.4046425845</v>
      </c>
      <c r="F309" s="24">
        <f t="shared" si="20"/>
        <v>853.62077807237279</v>
      </c>
      <c r="G309" s="24">
        <f>IF(B309="","-",SUM($F$17:F309))</f>
        <v>125900.6605801203</v>
      </c>
      <c r="H309" s="24">
        <f t="shared" si="24"/>
        <v>69099.339419879601</v>
      </c>
    </row>
    <row r="310" spans="2:8" x14ac:dyDescent="0.2">
      <c r="B310" s="23">
        <f t="shared" si="21"/>
        <v>294</v>
      </c>
      <c r="C310" s="3">
        <f t="shared" si="22"/>
        <v>50952</v>
      </c>
      <c r="D310" s="24">
        <f t="shared" si="23"/>
        <v>374.28808852434787</v>
      </c>
      <c r="E310" s="24">
        <f>IF(B310="","-",SUM($D$17:D310))</f>
        <v>235605.69273110884</v>
      </c>
      <c r="F310" s="24">
        <f t="shared" si="20"/>
        <v>858.24455728693147</v>
      </c>
      <c r="G310" s="24">
        <f>IF(B310="","-",SUM($F$17:F310))</f>
        <v>126758.90513740723</v>
      </c>
      <c r="H310" s="24">
        <f t="shared" si="24"/>
        <v>68241.094862592669</v>
      </c>
    </row>
    <row r="311" spans="2:8" x14ac:dyDescent="0.2">
      <c r="B311" s="23">
        <f t="shared" si="21"/>
        <v>295</v>
      </c>
      <c r="C311" s="3">
        <f t="shared" si="22"/>
        <v>50983</v>
      </c>
      <c r="D311" s="24">
        <f t="shared" si="23"/>
        <v>369.63926383904362</v>
      </c>
      <c r="E311" s="24">
        <f>IF(B311="","-",SUM($D$17:D311))</f>
        <v>235975.33199494789</v>
      </c>
      <c r="F311" s="24">
        <f t="shared" si="20"/>
        <v>862.8933819722356</v>
      </c>
      <c r="G311" s="24">
        <f>IF(B311="","-",SUM($F$17:F311))</f>
        <v>127621.79851937946</v>
      </c>
      <c r="H311" s="24">
        <f t="shared" si="24"/>
        <v>67378.201480620439</v>
      </c>
    </row>
    <row r="312" spans="2:8" x14ac:dyDescent="0.2">
      <c r="B312" s="23">
        <f t="shared" si="21"/>
        <v>296</v>
      </c>
      <c r="C312" s="3">
        <f t="shared" si="22"/>
        <v>51014</v>
      </c>
      <c r="D312" s="24">
        <f t="shared" si="23"/>
        <v>364.96525802002736</v>
      </c>
      <c r="E312" s="24">
        <f>IF(B312="","-",SUM($D$17:D312))</f>
        <v>236340.29725296792</v>
      </c>
      <c r="F312" s="24">
        <f t="shared" si="20"/>
        <v>867.56738779125192</v>
      </c>
      <c r="G312" s="24">
        <f>IF(B312="","-",SUM($F$17:F312))</f>
        <v>128489.36590717071</v>
      </c>
      <c r="H312" s="24">
        <f t="shared" si="24"/>
        <v>66510.63409282919</v>
      </c>
    </row>
    <row r="313" spans="2:8" x14ac:dyDescent="0.2">
      <c r="B313" s="23">
        <f t="shared" si="21"/>
        <v>297</v>
      </c>
      <c r="C313" s="3">
        <f t="shared" si="22"/>
        <v>51044</v>
      </c>
      <c r="D313" s="24">
        <f t="shared" si="23"/>
        <v>360.26593466949146</v>
      </c>
      <c r="E313" s="24">
        <f>IF(B313="","-",SUM($D$17:D313))</f>
        <v>236700.56318763742</v>
      </c>
      <c r="F313" s="24">
        <f t="shared" si="20"/>
        <v>872.26671114178782</v>
      </c>
      <c r="G313" s="24">
        <f>IF(B313="","-",SUM($F$17:F313))</f>
        <v>129361.63261831249</v>
      </c>
      <c r="H313" s="24">
        <f t="shared" si="24"/>
        <v>65638.367381687407</v>
      </c>
    </row>
    <row r="314" spans="2:8" x14ac:dyDescent="0.2">
      <c r="B314" s="23">
        <f t="shared" si="21"/>
        <v>298</v>
      </c>
      <c r="C314" s="3">
        <f t="shared" si="22"/>
        <v>51075</v>
      </c>
      <c r="D314" s="24">
        <f t="shared" si="23"/>
        <v>355.54115665080678</v>
      </c>
      <c r="E314" s="24">
        <f>IF(B314="","-",SUM($D$17:D314))</f>
        <v>237056.10434428824</v>
      </c>
      <c r="F314" s="24">
        <f t="shared" si="20"/>
        <v>876.9914891604725</v>
      </c>
      <c r="G314" s="24">
        <f>IF(B314="","-",SUM($F$17:F314))</f>
        <v>130238.62410747296</v>
      </c>
      <c r="H314" s="24">
        <f t="shared" si="24"/>
        <v>64761.375892526936</v>
      </c>
    </row>
    <row r="315" spans="2:8" x14ac:dyDescent="0.2">
      <c r="B315" s="23">
        <f t="shared" si="21"/>
        <v>299</v>
      </c>
      <c r="C315" s="3">
        <f t="shared" si="22"/>
        <v>51105</v>
      </c>
      <c r="D315" s="24">
        <f t="shared" si="23"/>
        <v>350.7907860845209</v>
      </c>
      <c r="E315" s="24">
        <f>IF(B315="","-",SUM($D$17:D315))</f>
        <v>237406.89513037275</v>
      </c>
      <c r="F315" s="24">
        <f t="shared" si="20"/>
        <v>881.74185972675832</v>
      </c>
      <c r="G315" s="24">
        <f>IF(B315="","-",SUM($F$17:F315))</f>
        <v>131120.36596719973</v>
      </c>
      <c r="H315" s="24">
        <f t="shared" si="24"/>
        <v>63879.634032800175</v>
      </c>
    </row>
    <row r="316" spans="2:8" x14ac:dyDescent="0.2">
      <c r="B316" s="23">
        <f t="shared" si="21"/>
        <v>300</v>
      </c>
      <c r="C316" s="3">
        <f t="shared" si="22"/>
        <v>51136</v>
      </c>
      <c r="D316" s="24">
        <f t="shared" si="23"/>
        <v>346.01468434433428</v>
      </c>
      <c r="E316" s="24">
        <f>IF(B316="","-",SUM($D$17:D316))</f>
        <v>237752.90981471707</v>
      </c>
      <c r="F316" s="24">
        <f t="shared" si="20"/>
        <v>886.51796146694505</v>
      </c>
      <c r="G316" s="24">
        <f>IF(B316="","-",SUM($F$17:F316))</f>
        <v>132006.88392866668</v>
      </c>
      <c r="H316" s="24">
        <f t="shared" si="24"/>
        <v>62993.116071333228</v>
      </c>
    </row>
    <row r="317" spans="2:8" x14ac:dyDescent="0.2">
      <c r="B317" s="23">
        <f t="shared" si="21"/>
        <v>301</v>
      </c>
      <c r="C317" s="3">
        <f t="shared" si="22"/>
        <v>51167</v>
      </c>
      <c r="D317" s="24">
        <f t="shared" si="23"/>
        <v>341.21271205305499</v>
      </c>
      <c r="E317" s="24">
        <f>IF(B317="","-",SUM($D$17:D317))</f>
        <v>238094.12252677014</v>
      </c>
      <c r="F317" s="24">
        <f t="shared" si="20"/>
        <v>891.31993375822435</v>
      </c>
      <c r="G317" s="24">
        <f>IF(B317="","-",SUM($F$17:F317))</f>
        <v>132898.20386242491</v>
      </c>
      <c r="H317" s="24">
        <f t="shared" si="24"/>
        <v>62101.796137575002</v>
      </c>
    </row>
    <row r="318" spans="2:8" x14ac:dyDescent="0.2">
      <c r="B318" s="23">
        <f t="shared" si="21"/>
        <v>302</v>
      </c>
      <c r="C318" s="3">
        <f t="shared" si="22"/>
        <v>51196</v>
      </c>
      <c r="D318" s="24">
        <f t="shared" si="23"/>
        <v>336.38472907853128</v>
      </c>
      <c r="E318" s="24">
        <f>IF(B318="","-",SUM($D$17:D318))</f>
        <v>238430.50725584867</v>
      </c>
      <c r="F318" s="24">
        <f t="shared" si="20"/>
        <v>896.14791673274794</v>
      </c>
      <c r="G318" s="24">
        <f>IF(B318="","-",SUM($F$17:F318))</f>
        <v>133794.35177915765</v>
      </c>
      <c r="H318" s="24">
        <f t="shared" si="24"/>
        <v>61205.648220842253</v>
      </c>
    </row>
    <row r="319" spans="2:8" x14ac:dyDescent="0.2">
      <c r="B319" s="23">
        <f t="shared" si="21"/>
        <v>303</v>
      </c>
      <c r="C319" s="3">
        <f t="shared" si="22"/>
        <v>51227</v>
      </c>
      <c r="D319" s="24">
        <f t="shared" si="23"/>
        <v>331.53059452956222</v>
      </c>
      <c r="E319" s="24">
        <f>IF(B319="","-",SUM($D$17:D319))</f>
        <v>238762.03785037823</v>
      </c>
      <c r="F319" s="24">
        <f t="shared" si="20"/>
        <v>901.00205128171706</v>
      </c>
      <c r="G319" s="24">
        <f>IF(B319="","-",SUM($F$17:F319))</f>
        <v>134695.35383043936</v>
      </c>
      <c r="H319" s="24">
        <f t="shared" si="24"/>
        <v>60304.646169560539</v>
      </c>
    </row>
    <row r="320" spans="2:8" x14ac:dyDescent="0.2">
      <c r="B320" s="23">
        <f t="shared" si="21"/>
        <v>304</v>
      </c>
      <c r="C320" s="3">
        <f t="shared" si="22"/>
        <v>51257</v>
      </c>
      <c r="D320" s="24">
        <f t="shared" si="23"/>
        <v>326.65016675178629</v>
      </c>
      <c r="E320" s="24">
        <f>IF(B320="","-",SUM($D$17:D320))</f>
        <v>239088.68801713001</v>
      </c>
      <c r="F320" s="24">
        <f t="shared" si="20"/>
        <v>905.88247905949299</v>
      </c>
      <c r="G320" s="24">
        <f>IF(B320="","-",SUM($F$17:F320))</f>
        <v>135601.23630949884</v>
      </c>
      <c r="H320" s="24">
        <f t="shared" si="24"/>
        <v>59398.763690501044</v>
      </c>
    </row>
    <row r="321" spans="2:8" x14ac:dyDescent="0.2">
      <c r="B321" s="23">
        <f t="shared" si="21"/>
        <v>305</v>
      </c>
      <c r="C321" s="3">
        <f t="shared" si="22"/>
        <v>51288</v>
      </c>
      <c r="D321" s="24">
        <f t="shared" si="23"/>
        <v>321.74330332354731</v>
      </c>
      <c r="E321" s="24">
        <f>IF(B321="","-",SUM($D$17:D321))</f>
        <v>239410.43132045356</v>
      </c>
      <c r="F321" s="24">
        <f t="shared" si="20"/>
        <v>910.78934248773203</v>
      </c>
      <c r="G321" s="24">
        <f>IF(B321="","-",SUM($F$17:F321))</f>
        <v>136512.02565198657</v>
      </c>
      <c r="H321" s="24">
        <f t="shared" si="24"/>
        <v>58487.974348013311</v>
      </c>
    </row>
    <row r="322" spans="2:8" x14ac:dyDescent="0.2">
      <c r="B322" s="23">
        <f t="shared" si="21"/>
        <v>306</v>
      </c>
      <c r="C322" s="3">
        <f t="shared" si="22"/>
        <v>51318</v>
      </c>
      <c r="D322" s="24">
        <f t="shared" si="23"/>
        <v>316.80986105173878</v>
      </c>
      <c r="E322" s="24">
        <f>IF(B322="","-",SUM($D$17:D322))</f>
        <v>239727.24118150529</v>
      </c>
      <c r="F322" s="24">
        <f t="shared" si="20"/>
        <v>915.72278475954045</v>
      </c>
      <c r="G322" s="24">
        <f>IF(B322="","-",SUM($F$17:F322))</f>
        <v>137427.7484367461</v>
      </c>
      <c r="H322" s="24">
        <f t="shared" si="24"/>
        <v>57572.251563253769</v>
      </c>
    </row>
    <row r="323" spans="2:8" x14ac:dyDescent="0.2">
      <c r="B323" s="23">
        <f t="shared" si="21"/>
        <v>307</v>
      </c>
      <c r="C323" s="3">
        <f t="shared" si="22"/>
        <v>51349</v>
      </c>
      <c r="D323" s="24">
        <f t="shared" si="23"/>
        <v>311.8496959676246</v>
      </c>
      <c r="E323" s="24">
        <f>IF(B323="","-",SUM($D$17:D323))</f>
        <v>240039.09087747292</v>
      </c>
      <c r="F323" s="24">
        <f t="shared" si="20"/>
        <v>920.68294984365468</v>
      </c>
      <c r="G323" s="24">
        <f>IF(B323="","-",SUM($F$17:F323))</f>
        <v>138348.43138658974</v>
      </c>
      <c r="H323" s="24">
        <f t="shared" si="24"/>
        <v>56651.568613410112</v>
      </c>
    </row>
    <row r="324" spans="2:8" x14ac:dyDescent="0.2">
      <c r="B324" s="23">
        <f t="shared" si="21"/>
        <v>308</v>
      </c>
      <c r="C324" s="3">
        <f t="shared" si="22"/>
        <v>51380</v>
      </c>
      <c r="D324" s="24">
        <f t="shared" si="23"/>
        <v>306.86266332263813</v>
      </c>
      <c r="E324" s="24">
        <f>IF(B324="","-",SUM($D$17:D324))</f>
        <v>240345.95354079557</v>
      </c>
      <c r="F324" s="24">
        <f t="shared" si="20"/>
        <v>925.66998248864115</v>
      </c>
      <c r="G324" s="24">
        <f>IF(B324="","-",SUM($F$17:F324))</f>
        <v>139274.10136907839</v>
      </c>
      <c r="H324" s="24">
        <f t="shared" si="24"/>
        <v>55725.898630921474</v>
      </c>
    </row>
    <row r="325" spans="2:8" x14ac:dyDescent="0.2">
      <c r="B325" s="23">
        <f t="shared" si="21"/>
        <v>309</v>
      </c>
      <c r="C325" s="3">
        <f t="shared" si="22"/>
        <v>51410</v>
      </c>
      <c r="D325" s="24">
        <f t="shared" si="23"/>
        <v>301.84861758415798</v>
      </c>
      <c r="E325" s="24">
        <f>IF(B325="","-",SUM($D$17:D325))</f>
        <v>240647.80215837972</v>
      </c>
      <c r="F325" s="24">
        <f t="shared" si="20"/>
        <v>930.6840282271213</v>
      </c>
      <c r="G325" s="24">
        <f>IF(B325="","-",SUM($F$17:F325))</f>
        <v>140204.7853973055</v>
      </c>
      <c r="H325" s="24">
        <f t="shared" si="24"/>
        <v>54795.214602694352</v>
      </c>
    </row>
    <row r="326" spans="2:8" x14ac:dyDescent="0.2">
      <c r="B326" s="23">
        <f t="shared" si="21"/>
        <v>310</v>
      </c>
      <c r="C326" s="3">
        <f t="shared" si="22"/>
        <v>51441</v>
      </c>
      <c r="D326" s="24">
        <f t="shared" si="23"/>
        <v>296.80741243126107</v>
      </c>
      <c r="E326" s="24">
        <f>IF(B326="","-",SUM($D$17:D326))</f>
        <v>240944.60957081098</v>
      </c>
      <c r="F326" s="24">
        <f t="shared" si="20"/>
        <v>935.72523338001815</v>
      </c>
      <c r="G326" s="24">
        <f>IF(B326="","-",SUM($F$17:F326))</f>
        <v>141140.51063068552</v>
      </c>
      <c r="H326" s="24">
        <f t="shared" si="24"/>
        <v>53859.489369314331</v>
      </c>
    </row>
    <row r="327" spans="2:8" x14ac:dyDescent="0.2">
      <c r="B327" s="23">
        <f t="shared" si="21"/>
        <v>311</v>
      </c>
      <c r="C327" s="3">
        <f t="shared" si="22"/>
        <v>51471</v>
      </c>
      <c r="D327" s="24">
        <f t="shared" si="23"/>
        <v>291.73890075045261</v>
      </c>
      <c r="E327" s="24">
        <f>IF(B327="","-",SUM($D$17:D327))</f>
        <v>241236.34847156142</v>
      </c>
      <c r="F327" s="24">
        <f t="shared" si="20"/>
        <v>940.79374506082672</v>
      </c>
      <c r="G327" s="24">
        <f>IF(B327="","-",SUM($F$17:F327))</f>
        <v>142081.30437574635</v>
      </c>
      <c r="H327" s="24">
        <f t="shared" si="24"/>
        <v>52918.695624253502</v>
      </c>
    </row>
    <row r="328" spans="2:8" x14ac:dyDescent="0.2">
      <c r="B328" s="23">
        <f t="shared" si="21"/>
        <v>312</v>
      </c>
      <c r="C328" s="3">
        <f t="shared" si="22"/>
        <v>51502</v>
      </c>
      <c r="D328" s="24">
        <f t="shared" si="23"/>
        <v>286.64293463137312</v>
      </c>
      <c r="E328" s="24">
        <f>IF(B328="","-",SUM($D$17:D328))</f>
        <v>241522.9914061928</v>
      </c>
      <c r="F328" s="24">
        <f t="shared" si="20"/>
        <v>945.88971117990616</v>
      </c>
      <c r="G328" s="24">
        <f>IF(B328="","-",SUM($F$17:F328))</f>
        <v>143027.19408692626</v>
      </c>
      <c r="H328" s="24">
        <f t="shared" si="24"/>
        <v>51972.805913073593</v>
      </c>
    </row>
    <row r="329" spans="2:8" x14ac:dyDescent="0.2">
      <c r="B329" s="23">
        <f t="shared" si="21"/>
        <v>313</v>
      </c>
      <c r="C329" s="3">
        <f t="shared" si="22"/>
        <v>51533</v>
      </c>
      <c r="D329" s="24">
        <f t="shared" si="23"/>
        <v>281.51936536248195</v>
      </c>
      <c r="E329" s="24">
        <f>IF(B329="","-",SUM($D$17:D329))</f>
        <v>241804.51077155527</v>
      </c>
      <c r="F329" s="24">
        <f t="shared" si="20"/>
        <v>951.01328044879733</v>
      </c>
      <c r="G329" s="24">
        <f>IF(B329="","-",SUM($F$17:F329))</f>
        <v>143978.20736737506</v>
      </c>
      <c r="H329" s="24">
        <f t="shared" si="24"/>
        <v>51021.792632624798</v>
      </c>
    </row>
    <row r="330" spans="2:8" x14ac:dyDescent="0.2">
      <c r="B330" s="23">
        <f t="shared" si="21"/>
        <v>314</v>
      </c>
      <c r="C330" s="3">
        <f t="shared" si="22"/>
        <v>51561</v>
      </c>
      <c r="D330" s="24">
        <f t="shared" si="23"/>
        <v>276.36804342671769</v>
      </c>
      <c r="E330" s="24">
        <f>IF(B330="","-",SUM($D$17:D330))</f>
        <v>242080.87881498199</v>
      </c>
      <c r="F330" s="24">
        <f t="shared" si="20"/>
        <v>956.16460238456159</v>
      </c>
      <c r="G330" s="24">
        <f>IF(B330="","-",SUM($F$17:F330))</f>
        <v>144934.37196975961</v>
      </c>
      <c r="H330" s="24">
        <f t="shared" si="24"/>
        <v>50065.628030240237</v>
      </c>
    </row>
    <row r="331" spans="2:8" x14ac:dyDescent="0.2">
      <c r="B331" s="23">
        <f t="shared" si="21"/>
        <v>315</v>
      </c>
      <c r="C331" s="3">
        <f t="shared" si="22"/>
        <v>51592</v>
      </c>
      <c r="D331" s="24">
        <f t="shared" si="23"/>
        <v>271.1888184971346</v>
      </c>
      <c r="E331" s="24">
        <f>IF(B331="","-",SUM($D$17:D331))</f>
        <v>242352.06763347914</v>
      </c>
      <c r="F331" s="24">
        <f t="shared" si="20"/>
        <v>961.34382731414462</v>
      </c>
      <c r="G331" s="24">
        <f>IF(B331="","-",SUM($F$17:F331))</f>
        <v>145895.71579707376</v>
      </c>
      <c r="H331" s="24">
        <f t="shared" si="24"/>
        <v>49104.284202926094</v>
      </c>
    </row>
    <row r="332" spans="2:8" x14ac:dyDescent="0.2">
      <c r="B332" s="23">
        <f t="shared" si="21"/>
        <v>316</v>
      </c>
      <c r="C332" s="3">
        <f t="shared" si="22"/>
        <v>51622</v>
      </c>
      <c r="D332" s="24">
        <f t="shared" si="23"/>
        <v>265.98153943251634</v>
      </c>
      <c r="E332" s="24">
        <f>IF(B332="","-",SUM($D$17:D332))</f>
        <v>242618.04917291165</v>
      </c>
      <c r="F332" s="24">
        <f t="shared" si="20"/>
        <v>966.55110637876294</v>
      </c>
      <c r="G332" s="24">
        <f>IF(B332="","-",SUM($F$17:F332))</f>
        <v>146862.26690345252</v>
      </c>
      <c r="H332" s="24">
        <f t="shared" si="24"/>
        <v>48137.73309654733</v>
      </c>
    </row>
    <row r="333" spans="2:8" x14ac:dyDescent="0.2">
      <c r="B333" s="23">
        <f t="shared" si="21"/>
        <v>317</v>
      </c>
      <c r="C333" s="3">
        <f t="shared" si="22"/>
        <v>51653</v>
      </c>
      <c r="D333" s="24">
        <f t="shared" si="23"/>
        <v>260.74605427296473</v>
      </c>
      <c r="E333" s="24">
        <f>IF(B333="","-",SUM($D$17:D333))</f>
        <v>242878.7952271846</v>
      </c>
      <c r="F333" s="24">
        <f t="shared" si="20"/>
        <v>971.7865915383145</v>
      </c>
      <c r="G333" s="24">
        <f>IF(B333="","-",SUM($F$17:F333))</f>
        <v>147834.05349499083</v>
      </c>
      <c r="H333" s="24">
        <f t="shared" si="24"/>
        <v>47165.946505009015</v>
      </c>
    </row>
    <row r="334" spans="2:8" x14ac:dyDescent="0.2">
      <c r="B334" s="23">
        <f t="shared" si="21"/>
        <v>318</v>
      </c>
      <c r="C334" s="3">
        <f t="shared" si="22"/>
        <v>51683</v>
      </c>
      <c r="D334" s="24">
        <f t="shared" si="23"/>
        <v>255.48221023546552</v>
      </c>
      <c r="E334" s="24">
        <f>IF(B334="","-",SUM($D$17:D334))</f>
        <v>243134.27743742007</v>
      </c>
      <c r="F334" s="24">
        <f t="shared" si="20"/>
        <v>977.05043557581371</v>
      </c>
      <c r="G334" s="24">
        <f>IF(B334="","-",SUM($F$17:F334))</f>
        <v>148811.10393056663</v>
      </c>
      <c r="H334" s="24">
        <f t="shared" si="24"/>
        <v>46188.896069433198</v>
      </c>
    </row>
    <row r="335" spans="2:8" x14ac:dyDescent="0.2">
      <c r="B335" s="23">
        <f t="shared" si="21"/>
        <v>319</v>
      </c>
      <c r="C335" s="3">
        <f t="shared" si="22"/>
        <v>51714</v>
      </c>
      <c r="D335" s="24">
        <f t="shared" si="23"/>
        <v>250.18985370942983</v>
      </c>
      <c r="E335" s="24">
        <f>IF(B335="","-",SUM($D$17:D335))</f>
        <v>243384.46729112949</v>
      </c>
      <c r="F335" s="24">
        <f t="shared" si="20"/>
        <v>982.34279210184945</v>
      </c>
      <c r="G335" s="24">
        <f>IF(B335="","-",SUM($F$17:F335))</f>
        <v>149793.44672266848</v>
      </c>
      <c r="H335" s="24">
        <f t="shared" si="24"/>
        <v>45206.553277331346</v>
      </c>
    </row>
    <row r="336" spans="2:8" x14ac:dyDescent="0.2">
      <c r="B336" s="23">
        <f t="shared" si="21"/>
        <v>320</v>
      </c>
      <c r="C336" s="3">
        <f t="shared" si="22"/>
        <v>51745</v>
      </c>
      <c r="D336" s="24">
        <f t="shared" si="23"/>
        <v>244.86883025221147</v>
      </c>
      <c r="E336" s="24">
        <f>IF(B336="","-",SUM($D$17:D336))</f>
        <v>243629.3361213817</v>
      </c>
      <c r="F336" s="24">
        <f t="shared" si="20"/>
        <v>987.66381555906787</v>
      </c>
      <c r="G336" s="24">
        <f>IF(B336="","-",SUM($F$17:F336))</f>
        <v>150781.11053822754</v>
      </c>
      <c r="H336" s="24">
        <f t="shared" si="24"/>
        <v>44218.889461772276</v>
      </c>
    </row>
    <row r="337" spans="2:8" x14ac:dyDescent="0.2">
      <c r="B337" s="23">
        <f t="shared" si="21"/>
        <v>321</v>
      </c>
      <c r="C337" s="3">
        <f t="shared" si="22"/>
        <v>51775</v>
      </c>
      <c r="D337" s="24">
        <f t="shared" si="23"/>
        <v>239.51898458459985</v>
      </c>
      <c r="E337" s="24">
        <f>IF(B337="","-",SUM($D$17:D337))</f>
        <v>243868.8551059663</v>
      </c>
      <c r="F337" s="24">
        <f t="shared" ref="F337:F377" si="25">IF(B337="","-",$D$11-D337)</f>
        <v>993.01366122667946</v>
      </c>
      <c r="G337" s="24">
        <f>IF(B337="","-",SUM($F$17:F337))</f>
        <v>151774.12419945421</v>
      </c>
      <c r="H337" s="24">
        <f t="shared" si="24"/>
        <v>43225.875800545597</v>
      </c>
    </row>
    <row r="338" spans="2:8" x14ac:dyDescent="0.2">
      <c r="B338" s="23">
        <f t="shared" ref="B338:B377" si="26">IF(B337&gt;=$D$7*12,"",B337+1)</f>
        <v>322</v>
      </c>
      <c r="C338" s="3">
        <f t="shared" ref="C338:C377" si="27">IF(B338="","",DATE(YEAR($D$8),MONTH($D$8)+B338,DAY($D$8)))</f>
        <v>51806</v>
      </c>
      <c r="D338" s="24">
        <f t="shared" ref="D338:D377" si="28">IF(B338="","-",$D$6/12*H337)</f>
        <v>234.14016058628866</v>
      </c>
      <c r="E338" s="24">
        <f>IF(B338="","-",SUM($D$17:D338))</f>
        <v>244102.99526655258</v>
      </c>
      <c r="F338" s="24">
        <f t="shared" si="25"/>
        <v>998.39248522499065</v>
      </c>
      <c r="G338" s="24">
        <f>IF(B338="","-",SUM($F$17:F338))</f>
        <v>152772.5166846792</v>
      </c>
      <c r="H338" s="24">
        <f t="shared" ref="H338:H377" si="29">IF(B338="","-",H337-F338)</f>
        <v>42227.483315320605</v>
      </c>
    </row>
    <row r="339" spans="2:8" x14ac:dyDescent="0.2">
      <c r="B339" s="23">
        <f t="shared" si="26"/>
        <v>323</v>
      </c>
      <c r="C339" s="3">
        <f t="shared" si="27"/>
        <v>51836</v>
      </c>
      <c r="D339" s="24">
        <f t="shared" si="28"/>
        <v>228.73220129131997</v>
      </c>
      <c r="E339" s="24">
        <f>IF(B339="","-",SUM($D$17:D339))</f>
        <v>244331.72746784388</v>
      </c>
      <c r="F339" s="24">
        <f t="shared" si="25"/>
        <v>1003.8004445199593</v>
      </c>
      <c r="G339" s="24">
        <f>IF(B339="","-",SUM($F$17:F339))</f>
        <v>153776.31712919916</v>
      </c>
      <c r="H339" s="24">
        <f t="shared" si="29"/>
        <v>41223.682870800643</v>
      </c>
    </row>
    <row r="340" spans="2:8" x14ac:dyDescent="0.2">
      <c r="B340" s="23">
        <f t="shared" si="26"/>
        <v>324</v>
      </c>
      <c r="C340" s="3">
        <f t="shared" si="27"/>
        <v>51867</v>
      </c>
      <c r="D340" s="24">
        <f t="shared" si="28"/>
        <v>223.29494888350348</v>
      </c>
      <c r="E340" s="24">
        <f>IF(B340="","-",SUM($D$17:D340))</f>
        <v>244555.02241672738</v>
      </c>
      <c r="F340" s="24">
        <f t="shared" si="25"/>
        <v>1009.2376969277758</v>
      </c>
      <c r="G340" s="24">
        <f>IF(B340="","-",SUM($F$17:F340))</f>
        <v>154785.55482612693</v>
      </c>
      <c r="H340" s="24">
        <f t="shared" si="29"/>
        <v>40214.445173872868</v>
      </c>
    </row>
    <row r="341" spans="2:8" x14ac:dyDescent="0.2">
      <c r="B341" s="23">
        <f t="shared" si="26"/>
        <v>325</v>
      </c>
      <c r="C341" s="3">
        <f t="shared" si="27"/>
        <v>51898</v>
      </c>
      <c r="D341" s="24">
        <f t="shared" si="28"/>
        <v>217.82824469181136</v>
      </c>
      <c r="E341" s="24">
        <f>IF(B341="","-",SUM($D$17:D341))</f>
        <v>244772.85066141919</v>
      </c>
      <c r="F341" s="24">
        <f t="shared" si="25"/>
        <v>1014.7044011194679</v>
      </c>
      <c r="G341" s="24">
        <f>IF(B341="","-",SUM($F$17:F341))</f>
        <v>155800.2592272464</v>
      </c>
      <c r="H341" s="24">
        <f t="shared" si="29"/>
        <v>39199.740772753401</v>
      </c>
    </row>
    <row r="342" spans="2:8" x14ac:dyDescent="0.2">
      <c r="B342" s="23">
        <f t="shared" si="26"/>
        <v>326</v>
      </c>
      <c r="C342" s="3">
        <f t="shared" si="27"/>
        <v>51926</v>
      </c>
      <c r="D342" s="24">
        <f t="shared" si="28"/>
        <v>212.33192918574758</v>
      </c>
      <c r="E342" s="24">
        <f>IF(B342="","-",SUM($D$17:D342))</f>
        <v>244985.18259060493</v>
      </c>
      <c r="F342" s="24">
        <f t="shared" si="25"/>
        <v>1020.2007166255316</v>
      </c>
      <c r="G342" s="24">
        <f>IF(B342="","-",SUM($F$17:F342))</f>
        <v>156820.45994387192</v>
      </c>
      <c r="H342" s="24">
        <f t="shared" si="29"/>
        <v>38179.540056127866</v>
      </c>
    </row>
    <row r="343" spans="2:8" x14ac:dyDescent="0.2">
      <c r="B343" s="23">
        <f t="shared" si="26"/>
        <v>327</v>
      </c>
      <c r="C343" s="3">
        <f t="shared" si="27"/>
        <v>51957</v>
      </c>
      <c r="D343" s="24">
        <f t="shared" si="28"/>
        <v>206.80584197069263</v>
      </c>
      <c r="E343" s="24">
        <f>IF(B343="","-",SUM($D$17:D343))</f>
        <v>245191.98843257563</v>
      </c>
      <c r="F343" s="24">
        <f t="shared" si="25"/>
        <v>1025.7268038405866</v>
      </c>
      <c r="G343" s="24">
        <f>IF(B343="","-",SUM($F$17:F343))</f>
        <v>157846.18674771249</v>
      </c>
      <c r="H343" s="24">
        <f t="shared" si="29"/>
        <v>37153.813252287277</v>
      </c>
    </row>
    <row r="344" spans="2:8" x14ac:dyDescent="0.2">
      <c r="B344" s="23">
        <f t="shared" si="26"/>
        <v>328</v>
      </c>
      <c r="C344" s="3">
        <f t="shared" si="27"/>
        <v>51987</v>
      </c>
      <c r="D344" s="24">
        <f t="shared" si="28"/>
        <v>201.24982178322276</v>
      </c>
      <c r="E344" s="24">
        <f>IF(B344="","-",SUM($D$17:D344))</f>
        <v>245393.23825435885</v>
      </c>
      <c r="F344" s="24">
        <f t="shared" si="25"/>
        <v>1031.2828240280564</v>
      </c>
      <c r="G344" s="24">
        <f>IF(B344="","-",SUM($F$17:F344))</f>
        <v>158877.46957174054</v>
      </c>
      <c r="H344" s="24">
        <f t="shared" si="29"/>
        <v>36122.530428259219</v>
      </c>
    </row>
    <row r="345" spans="2:8" x14ac:dyDescent="0.2">
      <c r="B345" s="23">
        <f t="shared" si="26"/>
        <v>329</v>
      </c>
      <c r="C345" s="3">
        <f t="shared" si="27"/>
        <v>52018</v>
      </c>
      <c r="D345" s="24">
        <f t="shared" si="28"/>
        <v>195.6637064864041</v>
      </c>
      <c r="E345" s="24">
        <f>IF(B345="","-",SUM($D$17:D345))</f>
        <v>245588.90196084525</v>
      </c>
      <c r="F345" s="24">
        <f t="shared" si="25"/>
        <v>1036.8689393248751</v>
      </c>
      <c r="G345" s="24">
        <f>IF(B345="","-",SUM($F$17:F345))</f>
        <v>159914.33851106541</v>
      </c>
      <c r="H345" s="24">
        <f t="shared" si="29"/>
        <v>35085.661488934347</v>
      </c>
    </row>
    <row r="346" spans="2:8" x14ac:dyDescent="0.2">
      <c r="B346" s="23">
        <f t="shared" si="26"/>
        <v>330</v>
      </c>
      <c r="C346" s="3">
        <f t="shared" si="27"/>
        <v>52048</v>
      </c>
      <c r="D346" s="24">
        <f t="shared" si="28"/>
        <v>190.04733306506105</v>
      </c>
      <c r="E346" s="24">
        <f>IF(B346="","-",SUM($D$17:D346))</f>
        <v>245778.94929391032</v>
      </c>
      <c r="F346" s="24">
        <f t="shared" si="25"/>
        <v>1042.4853127462181</v>
      </c>
      <c r="G346" s="24">
        <f>IF(B346="","-",SUM($F$17:F346))</f>
        <v>160956.82382381163</v>
      </c>
      <c r="H346" s="24">
        <f t="shared" si="29"/>
        <v>34043.176176188128</v>
      </c>
    </row>
    <row r="347" spans="2:8" x14ac:dyDescent="0.2">
      <c r="B347" s="23">
        <f t="shared" si="26"/>
        <v>331</v>
      </c>
      <c r="C347" s="3">
        <f t="shared" si="27"/>
        <v>52079</v>
      </c>
      <c r="D347" s="24">
        <f t="shared" si="28"/>
        <v>184.40053762101903</v>
      </c>
      <c r="E347" s="24">
        <f>IF(B347="","-",SUM($D$17:D347))</f>
        <v>245963.34983153135</v>
      </c>
      <c r="F347" s="24">
        <f t="shared" si="25"/>
        <v>1048.1321081902602</v>
      </c>
      <c r="G347" s="24">
        <f>IF(B347="","-",SUM($F$17:F347))</f>
        <v>162004.9559320019</v>
      </c>
      <c r="H347" s="24">
        <f t="shared" si="29"/>
        <v>32995.044067997871</v>
      </c>
    </row>
    <row r="348" spans="2:8" x14ac:dyDescent="0.2">
      <c r="B348" s="23">
        <f t="shared" si="26"/>
        <v>332</v>
      </c>
      <c r="C348" s="3">
        <f t="shared" si="27"/>
        <v>52110</v>
      </c>
      <c r="D348" s="24">
        <f t="shared" si="28"/>
        <v>178.72315536832181</v>
      </c>
      <c r="E348" s="24">
        <f>IF(B348="","-",SUM($D$17:D348))</f>
        <v>246142.07298689967</v>
      </c>
      <c r="F348" s="24">
        <f t="shared" si="25"/>
        <v>1053.8094904429574</v>
      </c>
      <c r="G348" s="24">
        <f>IF(B348="","-",SUM($F$17:F348))</f>
        <v>163058.76542244485</v>
      </c>
      <c r="H348" s="24">
        <f t="shared" si="29"/>
        <v>31941.234577554915</v>
      </c>
    </row>
    <row r="349" spans="2:8" x14ac:dyDescent="0.2">
      <c r="B349" s="23">
        <f t="shared" si="26"/>
        <v>333</v>
      </c>
      <c r="C349" s="3">
        <f t="shared" si="27"/>
        <v>52140</v>
      </c>
      <c r="D349" s="24">
        <f t="shared" si="28"/>
        <v>173.01502062842246</v>
      </c>
      <c r="E349" s="24">
        <f>IF(B349="","-",SUM($D$17:D349))</f>
        <v>246315.0880075281</v>
      </c>
      <c r="F349" s="24">
        <f t="shared" si="25"/>
        <v>1059.5176251828568</v>
      </c>
      <c r="G349" s="24">
        <f>IF(B349="","-",SUM($F$17:F349))</f>
        <v>164118.28304762772</v>
      </c>
      <c r="H349" s="24">
        <f t="shared" si="29"/>
        <v>30881.716952372059</v>
      </c>
    </row>
    <row r="350" spans="2:8" x14ac:dyDescent="0.2">
      <c r="B350" s="23">
        <f t="shared" si="26"/>
        <v>334</v>
      </c>
      <c r="C350" s="3">
        <f t="shared" si="27"/>
        <v>52171</v>
      </c>
      <c r="D350" s="24">
        <f t="shared" si="28"/>
        <v>167.27596682534866</v>
      </c>
      <c r="E350" s="24">
        <f>IF(B350="","-",SUM($D$17:D350))</f>
        <v>246482.36397435344</v>
      </c>
      <c r="F350" s="24">
        <f t="shared" si="25"/>
        <v>1065.2566789859306</v>
      </c>
      <c r="G350" s="24">
        <f>IF(B350="","-",SUM($F$17:F350))</f>
        <v>165183.53972661364</v>
      </c>
      <c r="H350" s="24">
        <f t="shared" si="29"/>
        <v>29816.460273386128</v>
      </c>
    </row>
    <row r="351" spans="2:8" x14ac:dyDescent="0.2">
      <c r="B351" s="23">
        <f t="shared" si="26"/>
        <v>335</v>
      </c>
      <c r="C351" s="3">
        <f t="shared" si="27"/>
        <v>52201</v>
      </c>
      <c r="D351" s="24">
        <f t="shared" si="28"/>
        <v>161.50582648084153</v>
      </c>
      <c r="E351" s="24">
        <f>IF(B351="","-",SUM($D$17:D351))</f>
        <v>246643.86980083428</v>
      </c>
      <c r="F351" s="24">
        <f t="shared" si="25"/>
        <v>1071.0268193304378</v>
      </c>
      <c r="G351" s="24">
        <f>IF(B351="","-",SUM($F$17:F351))</f>
        <v>166254.56654594408</v>
      </c>
      <c r="H351" s="24">
        <f t="shared" si="29"/>
        <v>28745.433454055692</v>
      </c>
    </row>
    <row r="352" spans="2:8" x14ac:dyDescent="0.2">
      <c r="B352" s="23">
        <f t="shared" si="26"/>
        <v>336</v>
      </c>
      <c r="C352" s="3">
        <f t="shared" si="27"/>
        <v>52232</v>
      </c>
      <c r="D352" s="24">
        <f t="shared" si="28"/>
        <v>155.70443120946834</v>
      </c>
      <c r="E352" s="24">
        <f>IF(B352="","-",SUM($D$17:D352))</f>
        <v>246799.57423204376</v>
      </c>
      <c r="F352" s="24">
        <f t="shared" si="25"/>
        <v>1076.8282146018109</v>
      </c>
      <c r="G352" s="24">
        <f>IF(B352="","-",SUM($F$17:F352))</f>
        <v>167331.3947605459</v>
      </c>
      <c r="H352" s="24">
        <f t="shared" si="29"/>
        <v>27668.605239453882</v>
      </c>
    </row>
    <row r="353" spans="2:8" x14ac:dyDescent="0.2">
      <c r="B353" s="23">
        <f t="shared" si="26"/>
        <v>337</v>
      </c>
      <c r="C353" s="3">
        <f t="shared" si="27"/>
        <v>52263</v>
      </c>
      <c r="D353" s="24">
        <f t="shared" si="28"/>
        <v>149.87161171370855</v>
      </c>
      <c r="E353" s="24">
        <f>IF(B353="","-",SUM($D$17:D353))</f>
        <v>246949.44584375748</v>
      </c>
      <c r="F353" s="24">
        <f t="shared" si="25"/>
        <v>1082.6610340975708</v>
      </c>
      <c r="G353" s="24">
        <f>IF(B353="","-",SUM($F$17:F353))</f>
        <v>168414.05579464347</v>
      </c>
      <c r="H353" s="24">
        <f t="shared" si="29"/>
        <v>26585.944205356311</v>
      </c>
    </row>
    <row r="354" spans="2:8" x14ac:dyDescent="0.2">
      <c r="B354" s="23">
        <f t="shared" si="26"/>
        <v>338</v>
      </c>
      <c r="C354" s="3">
        <f t="shared" si="27"/>
        <v>52291</v>
      </c>
      <c r="D354" s="24">
        <f t="shared" si="28"/>
        <v>144.00719777901335</v>
      </c>
      <c r="E354" s="24">
        <f>IF(B354="","-",SUM($D$17:D354))</f>
        <v>247093.4530415365</v>
      </c>
      <c r="F354" s="24">
        <f t="shared" si="25"/>
        <v>1088.525448032266</v>
      </c>
      <c r="G354" s="24">
        <f>IF(B354="","-",SUM($F$17:F354))</f>
        <v>169502.58124267575</v>
      </c>
      <c r="H354" s="24">
        <f t="shared" si="29"/>
        <v>25497.418757324045</v>
      </c>
    </row>
    <row r="355" spans="2:8" x14ac:dyDescent="0.2">
      <c r="B355" s="23">
        <f t="shared" si="26"/>
        <v>339</v>
      </c>
      <c r="C355" s="3">
        <f t="shared" si="27"/>
        <v>52322</v>
      </c>
      <c r="D355" s="24">
        <f t="shared" si="28"/>
        <v>138.11101826883859</v>
      </c>
      <c r="E355" s="24">
        <f>IF(B355="","-",SUM($D$17:D355))</f>
        <v>247231.56405980533</v>
      </c>
      <c r="F355" s="24">
        <f t="shared" si="25"/>
        <v>1094.4216275424408</v>
      </c>
      <c r="G355" s="24">
        <f>IF(B355="","-",SUM($F$17:F355))</f>
        <v>170597.00287021819</v>
      </c>
      <c r="H355" s="24">
        <f t="shared" si="29"/>
        <v>24402.997129781605</v>
      </c>
    </row>
    <row r="356" spans="2:8" x14ac:dyDescent="0.2">
      <c r="B356" s="23">
        <f t="shared" si="26"/>
        <v>340</v>
      </c>
      <c r="C356" s="3">
        <f t="shared" si="27"/>
        <v>52352</v>
      </c>
      <c r="D356" s="24">
        <f t="shared" si="28"/>
        <v>132.18290111965035</v>
      </c>
      <c r="E356" s="24">
        <f>IF(B356="","-",SUM($D$17:D356))</f>
        <v>247363.74696092497</v>
      </c>
      <c r="F356" s="24">
        <f t="shared" si="25"/>
        <v>1100.349744691629</v>
      </c>
      <c r="G356" s="24">
        <f>IF(B356="","-",SUM($F$17:F356))</f>
        <v>171697.35261490982</v>
      </c>
      <c r="H356" s="24">
        <f t="shared" si="29"/>
        <v>23302.647385089975</v>
      </c>
    </row>
    <row r="357" spans="2:8" x14ac:dyDescent="0.2">
      <c r="B357" s="23">
        <f t="shared" si="26"/>
        <v>341</v>
      </c>
      <c r="C357" s="3">
        <f t="shared" si="27"/>
        <v>52383</v>
      </c>
      <c r="D357" s="24">
        <f t="shared" si="28"/>
        <v>126.22267333590403</v>
      </c>
      <c r="E357" s="24">
        <f>IF(B357="","-",SUM($D$17:D357))</f>
        <v>247489.96963426087</v>
      </c>
      <c r="F357" s="24">
        <f t="shared" si="25"/>
        <v>1106.3099724753752</v>
      </c>
      <c r="G357" s="24">
        <f>IF(B357="","-",SUM($F$17:F357))</f>
        <v>172803.66258738519</v>
      </c>
      <c r="H357" s="24">
        <f t="shared" si="29"/>
        <v>22196.337412614601</v>
      </c>
    </row>
    <row r="358" spans="2:8" x14ac:dyDescent="0.2">
      <c r="B358" s="23">
        <f t="shared" si="26"/>
        <v>342</v>
      </c>
      <c r="C358" s="3">
        <f t="shared" si="27"/>
        <v>52413</v>
      </c>
      <c r="D358" s="24">
        <f t="shared" si="28"/>
        <v>120.23016098499576</v>
      </c>
      <c r="E358" s="24">
        <f>IF(B358="","-",SUM($D$17:D358))</f>
        <v>247610.19979524586</v>
      </c>
      <c r="F358" s="24">
        <f t="shared" si="25"/>
        <v>1112.3024848262835</v>
      </c>
      <c r="G358" s="24">
        <f>IF(B358="","-",SUM($F$17:F358))</f>
        <v>173915.96507221146</v>
      </c>
      <c r="H358" s="24">
        <f t="shared" si="29"/>
        <v>21084.034927788318</v>
      </c>
    </row>
    <row r="359" spans="2:8" x14ac:dyDescent="0.2">
      <c r="B359" s="23">
        <f t="shared" si="26"/>
        <v>343</v>
      </c>
      <c r="C359" s="3">
        <f t="shared" si="27"/>
        <v>52444</v>
      </c>
      <c r="D359" s="24">
        <f t="shared" si="28"/>
        <v>114.20518919218672</v>
      </c>
      <c r="E359" s="24">
        <f>IF(B359="","-",SUM($D$17:D359))</f>
        <v>247724.40498443804</v>
      </c>
      <c r="F359" s="24">
        <f t="shared" si="25"/>
        <v>1118.3274566190926</v>
      </c>
      <c r="G359" s="24">
        <f>IF(B359="","-",SUM($F$17:F359))</f>
        <v>175034.29252883056</v>
      </c>
      <c r="H359" s="24">
        <f t="shared" si="29"/>
        <v>19965.707471169226</v>
      </c>
    </row>
    <row r="360" spans="2:8" x14ac:dyDescent="0.2">
      <c r="B360" s="23">
        <f t="shared" si="26"/>
        <v>344</v>
      </c>
      <c r="C360" s="3">
        <f t="shared" si="27"/>
        <v>52475</v>
      </c>
      <c r="D360" s="24">
        <f t="shared" si="28"/>
        <v>108.14758213549997</v>
      </c>
      <c r="E360" s="24">
        <f>IF(B360="","-",SUM($D$17:D360))</f>
        <v>247832.55256657355</v>
      </c>
      <c r="F360" s="24">
        <f t="shared" si="25"/>
        <v>1124.3850636757793</v>
      </c>
      <c r="G360" s="24">
        <f>IF(B360="","-",SUM($F$17:F360))</f>
        <v>176158.67759250634</v>
      </c>
      <c r="H360" s="24">
        <f t="shared" si="29"/>
        <v>18841.322407493448</v>
      </c>
    </row>
    <row r="361" spans="2:8" x14ac:dyDescent="0.2">
      <c r="B361" s="23">
        <f t="shared" si="26"/>
        <v>345</v>
      </c>
      <c r="C361" s="3">
        <f t="shared" si="27"/>
        <v>52505</v>
      </c>
      <c r="D361" s="24">
        <f t="shared" si="28"/>
        <v>102.05716304058951</v>
      </c>
      <c r="E361" s="24">
        <f>IF(B361="","-",SUM($D$17:D361))</f>
        <v>247934.60972961414</v>
      </c>
      <c r="F361" s="24">
        <f t="shared" si="25"/>
        <v>1130.4754827706897</v>
      </c>
      <c r="G361" s="24">
        <f>IF(B361="","-",SUM($F$17:F361))</f>
        <v>177289.15307527702</v>
      </c>
      <c r="H361" s="24">
        <f t="shared" si="29"/>
        <v>17710.846924722759</v>
      </c>
    </row>
    <row r="362" spans="2:8" x14ac:dyDescent="0.2">
      <c r="B362" s="23">
        <f t="shared" si="26"/>
        <v>346</v>
      </c>
      <c r="C362" s="3">
        <f t="shared" si="27"/>
        <v>52536</v>
      </c>
      <c r="D362" s="24">
        <f t="shared" si="28"/>
        <v>95.933754175581612</v>
      </c>
      <c r="E362" s="24">
        <f>IF(B362="","-",SUM($D$17:D362))</f>
        <v>248030.54348378972</v>
      </c>
      <c r="F362" s="24">
        <f t="shared" si="25"/>
        <v>1136.5988916356978</v>
      </c>
      <c r="G362" s="24">
        <f>IF(B362="","-",SUM($F$17:F362))</f>
        <v>178425.75196691271</v>
      </c>
      <c r="H362" s="24">
        <f t="shared" si="29"/>
        <v>16574.24803308706</v>
      </c>
    </row>
    <row r="363" spans="2:8" x14ac:dyDescent="0.2">
      <c r="B363" s="23">
        <f t="shared" si="26"/>
        <v>347</v>
      </c>
      <c r="C363" s="3">
        <f t="shared" si="27"/>
        <v>52566</v>
      </c>
      <c r="D363" s="24">
        <f t="shared" si="28"/>
        <v>89.777176845888249</v>
      </c>
      <c r="E363" s="24">
        <f>IF(B363="","-",SUM($D$17:D363))</f>
        <v>248120.3206606356</v>
      </c>
      <c r="F363" s="24">
        <f t="shared" si="25"/>
        <v>1142.7554689653909</v>
      </c>
      <c r="G363" s="24">
        <f>IF(B363="","-",SUM($F$17:F363))</f>
        <v>179568.5074358781</v>
      </c>
      <c r="H363" s="24">
        <f t="shared" si="29"/>
        <v>15431.492564121669</v>
      </c>
    </row>
    <row r="364" spans="2:8" x14ac:dyDescent="0.2">
      <c r="B364" s="23">
        <f t="shared" si="26"/>
        <v>348</v>
      </c>
      <c r="C364" s="3">
        <f t="shared" si="27"/>
        <v>52597</v>
      </c>
      <c r="D364" s="24">
        <f t="shared" si="28"/>
        <v>83.587251388992371</v>
      </c>
      <c r="E364" s="24">
        <f>IF(B364="","-",SUM($D$17:D364))</f>
        <v>248203.90791202459</v>
      </c>
      <c r="F364" s="24">
        <f t="shared" si="25"/>
        <v>1148.9453944222869</v>
      </c>
      <c r="G364" s="24">
        <f>IF(B364="","-",SUM($F$17:F364))</f>
        <v>180717.45283030038</v>
      </c>
      <c r="H364" s="24">
        <f t="shared" si="29"/>
        <v>14282.547169699381</v>
      </c>
    </row>
    <row r="365" spans="2:8" x14ac:dyDescent="0.2">
      <c r="B365" s="23">
        <f t="shared" si="26"/>
        <v>349</v>
      </c>
      <c r="C365" s="3">
        <f t="shared" si="27"/>
        <v>52628</v>
      </c>
      <c r="D365" s="24">
        <f t="shared" si="28"/>
        <v>77.363797169204986</v>
      </c>
      <c r="E365" s="24">
        <f>IF(B365="","-",SUM($D$17:D365))</f>
        <v>248281.2717091938</v>
      </c>
      <c r="F365" s="24">
        <f t="shared" si="25"/>
        <v>1155.1688486420744</v>
      </c>
      <c r="G365" s="24">
        <f>IF(B365="","-",SUM($F$17:F365))</f>
        <v>181872.62167894244</v>
      </c>
      <c r="H365" s="24">
        <f t="shared" si="29"/>
        <v>13127.378321057306</v>
      </c>
    </row>
    <row r="366" spans="2:8" x14ac:dyDescent="0.2">
      <c r="B366" s="23">
        <f t="shared" si="26"/>
        <v>350</v>
      </c>
      <c r="C366" s="3">
        <f t="shared" si="27"/>
        <v>52657</v>
      </c>
      <c r="D366" s="24">
        <f t="shared" si="28"/>
        <v>71.106632572393735</v>
      </c>
      <c r="E366" s="24">
        <f>IF(B366="","-",SUM($D$17:D366))</f>
        <v>248352.37834176619</v>
      </c>
      <c r="F366" s="24">
        <f t="shared" si="25"/>
        <v>1161.4260132388856</v>
      </c>
      <c r="G366" s="24">
        <f>IF(B366="","-",SUM($F$17:F366))</f>
        <v>183034.04769218131</v>
      </c>
      <c r="H366" s="24">
        <f t="shared" si="29"/>
        <v>11965.952307818419</v>
      </c>
    </row>
    <row r="367" spans="2:8" x14ac:dyDescent="0.2">
      <c r="B367" s="23">
        <f t="shared" si="26"/>
        <v>351</v>
      </c>
      <c r="C367" s="3">
        <f t="shared" si="27"/>
        <v>52688</v>
      </c>
      <c r="D367" s="24">
        <f t="shared" si="28"/>
        <v>64.815575000683111</v>
      </c>
      <c r="E367" s="24">
        <f>IF(B367="","-",SUM($D$17:D367))</f>
        <v>248417.19391676688</v>
      </c>
      <c r="F367" s="24">
        <f t="shared" si="25"/>
        <v>1167.7170708105962</v>
      </c>
      <c r="G367" s="24">
        <f>IF(B367="","-",SUM($F$17:F367))</f>
        <v>184201.76476299189</v>
      </c>
      <c r="H367" s="24">
        <f t="shared" si="29"/>
        <v>10798.235237007822</v>
      </c>
    </row>
    <row r="368" spans="2:8" x14ac:dyDescent="0.2">
      <c r="B368" s="23">
        <f t="shared" si="26"/>
        <v>352</v>
      </c>
      <c r="C368" s="3">
        <f t="shared" si="27"/>
        <v>52718</v>
      </c>
      <c r="D368" s="24">
        <f t="shared" si="28"/>
        <v>58.490440867125706</v>
      </c>
      <c r="E368" s="24">
        <f>IF(B368="","-",SUM($D$17:D368))</f>
        <v>248475.68435763399</v>
      </c>
      <c r="F368" s="24">
        <f t="shared" si="25"/>
        <v>1174.0422049441536</v>
      </c>
      <c r="G368" s="24">
        <f>IF(B368="","-",SUM($F$17:F368))</f>
        <v>185375.80696793605</v>
      </c>
      <c r="H368" s="24">
        <f t="shared" si="29"/>
        <v>9624.1930320636693</v>
      </c>
    </row>
    <row r="369" spans="2:8" x14ac:dyDescent="0.2">
      <c r="B369" s="23">
        <f t="shared" si="26"/>
        <v>353</v>
      </c>
      <c r="C369" s="3">
        <f t="shared" si="27"/>
        <v>52749</v>
      </c>
      <c r="D369" s="24">
        <f t="shared" si="28"/>
        <v>52.131045590344876</v>
      </c>
      <c r="E369" s="24">
        <f>IF(B369="","-",SUM($D$17:D369))</f>
        <v>248527.81540322435</v>
      </c>
      <c r="F369" s="24">
        <f t="shared" si="25"/>
        <v>1180.4016002209344</v>
      </c>
      <c r="G369" s="24">
        <f>IF(B369="","-",SUM($F$17:F369))</f>
        <v>186556.20856815699</v>
      </c>
      <c r="H369" s="24">
        <f t="shared" si="29"/>
        <v>8443.7914318427356</v>
      </c>
    </row>
    <row r="370" spans="2:8" x14ac:dyDescent="0.2">
      <c r="B370" s="23">
        <f t="shared" si="26"/>
        <v>354</v>
      </c>
      <c r="C370" s="3">
        <f t="shared" si="27"/>
        <v>52779</v>
      </c>
      <c r="D370" s="24">
        <f t="shared" si="28"/>
        <v>45.737203589148152</v>
      </c>
      <c r="E370" s="24">
        <f>IF(B370="","-",SUM($D$17:D370))</f>
        <v>248573.55260681349</v>
      </c>
      <c r="F370" s="24">
        <f t="shared" si="25"/>
        <v>1186.7954422221312</v>
      </c>
      <c r="G370" s="24">
        <f>IF(B370="","-",SUM($F$17:F370))</f>
        <v>187743.00401037911</v>
      </c>
      <c r="H370" s="24">
        <f t="shared" si="29"/>
        <v>7256.9959896206046</v>
      </c>
    </row>
    <row r="371" spans="2:8" x14ac:dyDescent="0.2">
      <c r="B371" s="23">
        <f t="shared" si="26"/>
        <v>355</v>
      </c>
      <c r="C371" s="3">
        <f t="shared" si="27"/>
        <v>52810</v>
      </c>
      <c r="D371" s="24">
        <f t="shared" si="28"/>
        <v>39.308728277111612</v>
      </c>
      <c r="E371" s="24">
        <f>IF(B371="","-",SUM($D$17:D371))</f>
        <v>248612.86133509059</v>
      </c>
      <c r="F371" s="24">
        <f t="shared" si="25"/>
        <v>1193.2239175341676</v>
      </c>
      <c r="G371" s="24">
        <f>IF(B371="","-",SUM($F$17:F371))</f>
        <v>188936.22792791328</v>
      </c>
      <c r="H371" s="24">
        <f t="shared" si="29"/>
        <v>6063.7720720864372</v>
      </c>
    </row>
    <row r="372" spans="2:8" x14ac:dyDescent="0.2">
      <c r="B372" s="23">
        <f t="shared" si="26"/>
        <v>356</v>
      </c>
      <c r="C372" s="3">
        <f t="shared" si="27"/>
        <v>52841</v>
      </c>
      <c r="D372" s="24">
        <f t="shared" si="28"/>
        <v>32.845432057134872</v>
      </c>
      <c r="E372" s="24">
        <f>IF(B372="","-",SUM($D$17:D372))</f>
        <v>248645.70676714773</v>
      </c>
      <c r="F372" s="24">
        <f t="shared" si="25"/>
        <v>1199.6872137541445</v>
      </c>
      <c r="G372" s="24">
        <f>IF(B372="","-",SUM($F$17:F372))</f>
        <v>190135.91514166741</v>
      </c>
      <c r="H372" s="24">
        <f t="shared" si="29"/>
        <v>4864.0848583322932</v>
      </c>
    </row>
    <row r="373" spans="2:8" x14ac:dyDescent="0.2">
      <c r="B373" s="23">
        <f t="shared" si="26"/>
        <v>357</v>
      </c>
      <c r="C373" s="3">
        <f t="shared" si="27"/>
        <v>52871</v>
      </c>
      <c r="D373" s="24">
        <f t="shared" si="28"/>
        <v>26.347126315966587</v>
      </c>
      <c r="E373" s="24">
        <f>IF(B373="","-",SUM($D$17:D373))</f>
        <v>248672.05389346369</v>
      </c>
      <c r="F373" s="24">
        <f t="shared" si="25"/>
        <v>1206.1855194953127</v>
      </c>
      <c r="G373" s="24">
        <f>IF(B373="","-",SUM($F$17:F373))</f>
        <v>191342.10066116272</v>
      </c>
      <c r="H373" s="24">
        <f t="shared" si="29"/>
        <v>3657.8993388369804</v>
      </c>
    </row>
    <row r="374" spans="2:8" x14ac:dyDescent="0.2">
      <c r="B374" s="23">
        <f t="shared" si="26"/>
        <v>358</v>
      </c>
      <c r="C374" s="3">
        <f t="shared" si="27"/>
        <v>52902</v>
      </c>
      <c r="D374" s="24">
        <f t="shared" si="28"/>
        <v>19.813621418700311</v>
      </c>
      <c r="E374" s="24">
        <f>IF(B374="","-",SUM($D$17:D374))</f>
        <v>248691.86751488238</v>
      </c>
      <c r="F374" s="24">
        <f t="shared" si="25"/>
        <v>1212.7190243925791</v>
      </c>
      <c r="G374" s="24">
        <f>IF(B374="","-",SUM($F$17:F374))</f>
        <v>192554.8196855553</v>
      </c>
      <c r="H374" s="24">
        <f t="shared" si="29"/>
        <v>2445.1803144444011</v>
      </c>
    </row>
    <row r="375" spans="2:8" x14ac:dyDescent="0.2">
      <c r="B375" s="23">
        <f t="shared" si="26"/>
        <v>359</v>
      </c>
      <c r="C375" s="3">
        <f t="shared" si="27"/>
        <v>52932</v>
      </c>
      <c r="D375" s="24">
        <f t="shared" si="28"/>
        <v>13.244726703240506</v>
      </c>
      <c r="E375" s="24">
        <f>IF(B375="","-",SUM($D$17:D375))</f>
        <v>248705.11224158562</v>
      </c>
      <c r="F375" s="24">
        <f t="shared" si="25"/>
        <v>1219.2879191080387</v>
      </c>
      <c r="G375" s="24">
        <f>IF(B375="","-",SUM($F$17:F375))</f>
        <v>193774.10760466332</v>
      </c>
      <c r="H375" s="24">
        <f t="shared" si="29"/>
        <v>1225.8923953363624</v>
      </c>
    </row>
    <row r="376" spans="2:8" x14ac:dyDescent="0.2">
      <c r="B376" s="23">
        <f t="shared" si="26"/>
        <v>360</v>
      </c>
      <c r="C376" s="3">
        <f t="shared" si="27"/>
        <v>52963</v>
      </c>
      <c r="D376" s="24">
        <f t="shared" si="28"/>
        <v>6.6402504747386297</v>
      </c>
      <c r="E376" s="24">
        <f>IF(B376="","-",SUM($D$17:D376))</f>
        <v>248711.75249206036</v>
      </c>
      <c r="F376" s="24">
        <f t="shared" si="25"/>
        <v>1225.8923953365406</v>
      </c>
      <c r="G376" s="24">
        <f>IF(B376="","-",SUM($F$17:F376))</f>
        <v>194999.99999999985</v>
      </c>
      <c r="H376" s="24">
        <f t="shared" si="29"/>
        <v>-1.7826096154749393E-10</v>
      </c>
    </row>
    <row r="377" spans="2:8" x14ac:dyDescent="0.2">
      <c r="B377" s="23" t="str">
        <f t="shared" si="26"/>
        <v/>
      </c>
      <c r="C377" s="3" t="str">
        <f t="shared" si="27"/>
        <v/>
      </c>
      <c r="D377" s="24" t="str">
        <f t="shared" si="28"/>
        <v>-</v>
      </c>
      <c r="E377" s="24" t="str">
        <f>IF(B377="","-",SUM($D$17:D377))</f>
        <v>-</v>
      </c>
      <c r="F377" s="24" t="str">
        <f t="shared" si="25"/>
        <v>-</v>
      </c>
      <c r="G377" s="24" t="str">
        <f>IF(B377="","-",SUM($F$17:F377))</f>
        <v>-</v>
      </c>
      <c r="H377" s="24" t="str">
        <f t="shared" si="29"/>
        <v>-</v>
      </c>
    </row>
    <row r="378" spans="2:8" x14ac:dyDescent="0.2">
      <c r="B378" s="25"/>
      <c r="C378" s="25"/>
      <c r="D378" s="25"/>
      <c r="E378" s="25"/>
      <c r="F378" s="25"/>
      <c r="G378" s="25"/>
      <c r="H378" s="25"/>
    </row>
  </sheetData>
  <sheetProtection formatCells="0" formatColumns="0" formatRows="0"/>
  <phoneticPr fontId="2" type="noConversion"/>
  <conditionalFormatting sqref="C17:C377">
    <cfRule type="expression" dxfId="0" priority="1" stopIfTrue="1">
      <formula>($C17=$C$9+1)</formula>
    </cfRule>
  </conditionalFormatting>
  <hyperlinks>
    <hyperlink ref="A2" r:id="rId1"/>
  </hyperlinks>
  <printOptions horizontalCentered="1"/>
  <pageMargins left="0.5" right="0.5" top="0.5" bottom="0.5" header="0.25" footer="0.25"/>
  <pageSetup fitToHeight="0" orientation="portrait" r:id="rId2"/>
  <headerFooter scaleWithDoc="0">
    <firstFooter>&amp;R&amp;"Arial,Regular"&amp;8Page &amp;P of &amp;N</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ColWidth="9.140625" defaultRowHeight="12.75" x14ac:dyDescent="0.2"/>
  <cols>
    <col min="1" max="1" width="10.28515625" style="29" customWidth="1"/>
    <col min="2" max="2" width="78.5703125" style="29" customWidth="1"/>
    <col min="3" max="3" width="5.28515625" style="29" customWidth="1"/>
    <col min="4" max="4" width="10.28515625" style="29" customWidth="1"/>
    <col min="5" max="16384" width="9.140625" style="29"/>
  </cols>
  <sheetData>
    <row r="1" spans="1:5" ht="30" customHeight="1" x14ac:dyDescent="0.2">
      <c r="A1" s="26" t="s">
        <v>46</v>
      </c>
      <c r="B1" s="27"/>
      <c r="C1" s="28"/>
      <c r="D1" s="8"/>
    </row>
    <row r="2" spans="1:5" s="32" customFormat="1" x14ac:dyDescent="0.2">
      <c r="A2" s="4" t="s">
        <v>69</v>
      </c>
      <c r="B2" s="30"/>
      <c r="C2" s="31" t="str">
        <f ca="1">"© 2005-" &amp; YEAR(TODAY()) &amp; " Vertex42 LLC"</f>
        <v>© 2005-2017 Vertex42 LLC</v>
      </c>
    </row>
    <row r="3" spans="1:5" x14ac:dyDescent="0.2">
      <c r="B3" s="33"/>
    </row>
    <row r="4" spans="1:5" ht="15" x14ac:dyDescent="0.25">
      <c r="A4" s="34" t="s">
        <v>47</v>
      </c>
      <c r="B4" s="35"/>
      <c r="C4" s="36"/>
    </row>
    <row r="5" spans="1:5" ht="43.5" x14ac:dyDescent="0.2">
      <c r="B5" s="37" t="s">
        <v>59</v>
      </c>
    </row>
    <row r="6" spans="1:5" ht="14.25" x14ac:dyDescent="0.2">
      <c r="B6" s="37"/>
    </row>
    <row r="7" spans="1:5" ht="28.5" x14ac:dyDescent="0.2">
      <c r="B7" s="37" t="s">
        <v>60</v>
      </c>
    </row>
    <row r="8" spans="1:5" ht="14.25" x14ac:dyDescent="0.2">
      <c r="A8" s="38"/>
      <c r="B8" s="39"/>
    </row>
    <row r="9" spans="1:5" ht="15" x14ac:dyDescent="0.25">
      <c r="A9" s="34" t="s">
        <v>48</v>
      </c>
      <c r="B9" s="35"/>
      <c r="C9" s="36"/>
      <c r="E9" s="40"/>
    </row>
    <row r="10" spans="1:5" ht="28.5" x14ac:dyDescent="0.2">
      <c r="B10" s="41" t="s">
        <v>49</v>
      </c>
      <c r="E10" s="40"/>
    </row>
    <row r="11" spans="1:5" ht="14.25" x14ac:dyDescent="0.2">
      <c r="B11" s="41"/>
      <c r="E11" s="40"/>
    </row>
    <row r="12" spans="1:5" ht="15.75" x14ac:dyDescent="0.25">
      <c r="A12" s="42"/>
      <c r="B12" s="43" t="s">
        <v>50</v>
      </c>
      <c r="C12" s="44"/>
      <c r="E12" s="40"/>
    </row>
    <row r="14" spans="1:5" ht="15" x14ac:dyDescent="0.25">
      <c r="A14" s="45" t="s">
        <v>51</v>
      </c>
      <c r="B14" s="46" t="s">
        <v>52</v>
      </c>
    </row>
    <row r="15" spans="1:5" x14ac:dyDescent="0.2">
      <c r="A15" s="47"/>
      <c r="E15" s="48"/>
    </row>
    <row r="16" spans="1:5" ht="15" x14ac:dyDescent="0.25">
      <c r="A16" s="45" t="s">
        <v>51</v>
      </c>
      <c r="B16" s="46" t="s">
        <v>53</v>
      </c>
      <c r="E16" s="48"/>
    </row>
    <row r="17" spans="1:5" x14ac:dyDescent="0.2">
      <c r="A17" s="47"/>
      <c r="E17" s="48"/>
    </row>
    <row r="18" spans="1:5" ht="15" x14ac:dyDescent="0.25">
      <c r="A18" s="45" t="s">
        <v>54</v>
      </c>
      <c r="B18" s="49" t="s">
        <v>55</v>
      </c>
      <c r="E18" s="48"/>
    </row>
    <row r="19" spans="1:5" ht="14.25" x14ac:dyDescent="0.2">
      <c r="B19" s="50"/>
      <c r="E19" s="48"/>
    </row>
    <row r="20" spans="1:5" x14ac:dyDescent="0.2">
      <c r="E20" s="51"/>
    </row>
    <row r="21" spans="1:5" x14ac:dyDescent="0.2">
      <c r="E21" s="48"/>
    </row>
  </sheetData>
  <hyperlinks>
    <hyperlink ref="A2" r:id="rId1"/>
    <hyperlink ref="B18" r:id="rId2" display="Spreadsheet Tips Workbook"/>
    <hyperlink ref="B16" r:id="rId3" display="https://www.vertex42.com/ExcelTemplates/personal-budget-spreadsheet.html"/>
    <hyperlink ref="B14" r:id="rId4" display="https://www.vertex42.com/ExcelTemplates/loan-amortization-schedule.html"/>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election activeCell="A2" sqref="A2"/>
    </sheetView>
  </sheetViews>
  <sheetFormatPr defaultColWidth="9.140625" defaultRowHeight="12.75" x14ac:dyDescent="0.2"/>
  <cols>
    <col min="1" max="1" width="5" customWidth="1"/>
    <col min="2" max="2" width="78.5703125" customWidth="1"/>
    <col min="3" max="3" width="5.28515625" customWidth="1"/>
    <col min="4" max="4" width="10.28515625" customWidth="1"/>
  </cols>
  <sheetData>
    <row r="1" spans="1:4" s="1" customFormat="1" ht="30" customHeight="1" x14ac:dyDescent="0.2">
      <c r="A1" s="52" t="s">
        <v>10</v>
      </c>
      <c r="B1" s="52"/>
      <c r="C1" s="52"/>
      <c r="D1" s="2"/>
    </row>
    <row r="2" spans="1:4" ht="16.5" x14ac:dyDescent="0.2">
      <c r="A2" s="29"/>
      <c r="B2" s="53"/>
      <c r="C2" s="29"/>
    </row>
    <row r="3" spans="1:4" s="56" customFormat="1" ht="14.25" x14ac:dyDescent="0.2">
      <c r="A3" s="54"/>
      <c r="B3" s="55" t="s">
        <v>56</v>
      </c>
      <c r="C3" s="54"/>
    </row>
    <row r="4" spans="1:4" s="56" customFormat="1" x14ac:dyDescent="0.2">
      <c r="A4" s="54"/>
      <c r="B4" s="57" t="s">
        <v>69</v>
      </c>
      <c r="C4" s="54"/>
    </row>
    <row r="5" spans="1:4" s="56" customFormat="1" ht="15" x14ac:dyDescent="0.2">
      <c r="A5" s="54"/>
      <c r="B5" s="58"/>
      <c r="C5" s="54"/>
    </row>
    <row r="6" spans="1:4" s="56" customFormat="1" ht="15.75" x14ac:dyDescent="0.25">
      <c r="A6" s="54"/>
      <c r="B6" s="59" t="str">
        <f ca="1">"© 2005-" &amp; YEAR(TODAY()) &amp; " Vertex42 LLC"</f>
        <v>© 2005-2017 Vertex42 LLC</v>
      </c>
      <c r="C6" s="54"/>
    </row>
    <row r="7" spans="1:4" s="56" customFormat="1" ht="15.75" x14ac:dyDescent="0.25">
      <c r="A7" s="60"/>
      <c r="B7" s="61"/>
      <c r="C7" s="62"/>
    </row>
    <row r="8" spans="1:4" s="56" customFormat="1" ht="30" x14ac:dyDescent="0.2">
      <c r="A8" s="63"/>
      <c r="B8" s="61" t="s">
        <v>68</v>
      </c>
      <c r="C8" s="54"/>
    </row>
    <row r="9" spans="1:4" s="56" customFormat="1" ht="15" x14ac:dyDescent="0.2">
      <c r="A9" s="63"/>
      <c r="B9" s="61"/>
      <c r="C9" s="54"/>
    </row>
    <row r="10" spans="1:4" s="56" customFormat="1" ht="30" x14ac:dyDescent="0.2">
      <c r="A10" s="63"/>
      <c r="B10" s="61" t="s">
        <v>57</v>
      </c>
      <c r="C10" s="54"/>
    </row>
    <row r="11" spans="1:4" s="56" customFormat="1" ht="15" x14ac:dyDescent="0.2">
      <c r="A11" s="63"/>
      <c r="B11" s="61"/>
      <c r="C11" s="54"/>
    </row>
    <row r="12" spans="1:4" s="56" customFormat="1" ht="30" x14ac:dyDescent="0.2">
      <c r="A12" s="63"/>
      <c r="B12" s="61" t="s">
        <v>58</v>
      </c>
      <c r="C12" s="54"/>
    </row>
    <row r="13" spans="1:4" s="56" customFormat="1" ht="15" x14ac:dyDescent="0.2">
      <c r="A13" s="63"/>
      <c r="B13" s="61"/>
      <c r="C13" s="54"/>
    </row>
    <row r="14" spans="1:4" s="56" customFormat="1" ht="15" x14ac:dyDescent="0.2">
      <c r="A14" s="63"/>
      <c r="B14" s="91" t="s">
        <v>70</v>
      </c>
      <c r="C14" s="54"/>
    </row>
    <row r="15" spans="1:4" s="56" customFormat="1" ht="15" x14ac:dyDescent="0.2">
      <c r="A15" s="63"/>
      <c r="B15" s="64"/>
      <c r="C15" s="54"/>
    </row>
    <row r="16" spans="1:4" s="56" customFormat="1" ht="15.75" x14ac:dyDescent="0.25">
      <c r="A16" s="63"/>
      <c r="B16" s="104" t="s">
        <v>71</v>
      </c>
      <c r="C16" s="54"/>
    </row>
    <row r="17" spans="1:3" s="56" customFormat="1" ht="16.5" x14ac:dyDescent="0.2">
      <c r="A17" s="63"/>
      <c r="B17" s="65"/>
      <c r="C17" s="54"/>
    </row>
    <row r="18" spans="1:3" s="56" customFormat="1" ht="16.5" x14ac:dyDescent="0.2">
      <c r="A18" s="63"/>
      <c r="B18" s="65"/>
      <c r="C18" s="54"/>
    </row>
    <row r="19" spans="1:3" s="56" customFormat="1" ht="14.25" x14ac:dyDescent="0.2">
      <c r="A19" s="63"/>
      <c r="B19" s="66"/>
      <c r="C19" s="54"/>
    </row>
    <row r="20" spans="1:3" s="56" customFormat="1" ht="15" x14ac:dyDescent="0.25">
      <c r="A20" s="60"/>
      <c r="B20" s="66"/>
      <c r="C20" s="62"/>
    </row>
    <row r="21" spans="1:3" s="56" customFormat="1" ht="14.25" x14ac:dyDescent="0.2">
      <c r="A21" s="54"/>
      <c r="B21" s="67"/>
      <c r="C21" s="54"/>
    </row>
    <row r="22" spans="1:3" s="56" customFormat="1" ht="14.25" x14ac:dyDescent="0.2">
      <c r="A22" s="54"/>
      <c r="B22" s="67"/>
      <c r="C22" s="54"/>
    </row>
    <row r="23" spans="1:3" s="56" customFormat="1" ht="15.75" x14ac:dyDescent="0.25">
      <c r="A23" s="68"/>
      <c r="B23" s="69"/>
    </row>
    <row r="24" spans="1:3" s="56" customFormat="1" x14ac:dyDescent="0.2"/>
    <row r="25" spans="1:3" s="56" customFormat="1" ht="15" x14ac:dyDescent="0.25">
      <c r="A25" s="70"/>
      <c r="B25" s="71"/>
    </row>
    <row r="26" spans="1:3" s="56" customFormat="1" x14ac:dyDescent="0.2"/>
    <row r="27" spans="1:3" s="56" customFormat="1" ht="15" x14ac:dyDescent="0.25">
      <c r="A27" s="70"/>
      <c r="B27" s="71"/>
    </row>
    <row r="28" spans="1:3" s="56" customFormat="1" x14ac:dyDescent="0.2"/>
    <row r="29" spans="1:3" s="56" customFormat="1" ht="15" x14ac:dyDescent="0.25">
      <c r="A29" s="70"/>
      <c r="B29" s="72"/>
    </row>
    <row r="30" spans="1:3" s="56" customFormat="1" ht="14.25" x14ac:dyDescent="0.2">
      <c r="B30" s="73"/>
    </row>
    <row r="31" spans="1:3" s="56" customFormat="1" x14ac:dyDescent="0.2"/>
    <row r="32" spans="1:3" s="56" customFormat="1" x14ac:dyDescent="0.2"/>
  </sheetData>
  <hyperlinks>
    <hyperlink ref="B4" r:id="rId1"/>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Calculator</vt:lpstr>
      <vt:lpstr>Table</vt:lpstr>
      <vt:lpstr>Help</vt:lpstr>
      <vt:lpstr>©</vt:lpstr>
      <vt:lpstr>Calculator!Print_Area</vt:lpstr>
      <vt:lpstr>Table!Print_Titles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Ownership Expense Calculator</dc:title>
  <dc:creator>Vertex42.com</dc:creator>
  <dc:description>(c) 2005-2015 Vertex42 LLC. All Rights Reserved.</dc:description>
  <cp:lastModifiedBy>Vertex42.com Templates</cp:lastModifiedBy>
  <cp:lastPrinted>2015-02-24T19:27:42Z</cp:lastPrinted>
  <dcterms:created xsi:type="dcterms:W3CDTF">2005-03-20T19:36:12Z</dcterms:created>
  <dcterms:modified xsi:type="dcterms:W3CDTF">2017-04-08T22:02:57Z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2005-2015 Vertex42 LLC</vt:lpwstr>
  </property>
  <property fmtid="{D5CDD505-2E9C-101B-9397-08002B2CF9AE}" pid="3" name="Source">
    <vt:lpwstr>https://www.vertex42.com/ExcelTemplates/home-expense-calculator.html</vt:lpwstr>
  </property>
  <property fmtid="{D5CDD505-2E9C-101B-9397-08002B2CF9AE}" pid="4" name="Version">
    <vt:lpwstr>1.3.1</vt:lpwstr>
  </property>
</Properties>
</file>