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235" windowHeight="10485" activeTab="0"/>
  </bookViews>
  <sheets>
    <sheet name="Help" sheetId="1" r:id="rId1"/>
    <sheet name="Budget" sheetId="2" r:id="rId2"/>
    <sheet name="Transactions" sheetId="3" r:id="rId3"/>
    <sheet name="Report" sheetId="4" r:id="rId4"/>
    <sheet name="Categories" sheetId="5" r:id="rId5"/>
  </sheets>
  <externalReferences>
    <externalReference r:id="rId8"/>
  </externalReferences>
  <definedNames>
    <definedName name="accounts">'Help'!$C$53:$C$60</definedName>
    <definedName name="categories">OFFSET('Categories'!$A$1,0,0,MATCH(REPT("z",255),'Categories'!$A:$A),1)</definedName>
    <definedName name="date_begin">'Report'!$D$4</definedName>
    <definedName name="date_end">'Report'!$D$5</definedName>
    <definedName name="month">'Report'!$B$5</definedName>
    <definedName name="monthlyA">'Report'!$A:$A</definedName>
    <definedName name="_xlnm.Print_Area" localSheetId="1">'Budget'!$A$1:$O$161</definedName>
    <definedName name="_xlnm.Print_Area" localSheetId="3">'Report'!$A$1:$I$171</definedName>
    <definedName name="_xlnm.Print_Area" localSheetId="2">'Transactions'!$A$1:$P$49</definedName>
    <definedName name="_xlnm.Print_Titles" localSheetId="1">'Budget'!$10:$10</definedName>
    <definedName name="_xlnm.Print_Titles" localSheetId="2">'Transactions'!$4:$4</definedName>
    <definedName name="valuevx">42.314159</definedName>
    <definedName name="vertex42_copyright" hidden="1">"© 2010 Vertex42 LLC"</definedName>
    <definedName name="vertex42_id" hidden="1">"money-manager.xls"</definedName>
    <definedName name="vertex42_title" hidden="1">"Vertex42® Money Manager"</definedName>
    <definedName name="yearlyA">'Budget'!$A:$A</definedName>
    <definedName name="ytd">'Report'!$F$4</definedName>
  </definedNames>
  <calcPr fullCalcOnLoad="1"/>
</workbook>
</file>

<file path=xl/comments1.xml><?xml version="1.0" encoding="utf-8"?>
<comments xmlns="http://schemas.openxmlformats.org/spreadsheetml/2006/main">
  <authors>
    <author>Jon</author>
    <author>Vertex42</author>
  </authors>
  <commentList>
    <comment ref="C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CAUTION: </t>
        </r>
        <r>
          <rPr>
            <sz val="8"/>
            <rFont val="Tahoma"/>
            <family val="2"/>
          </rPr>
          <t>Check all formulas carefully. We do not guarantee that this spreadsheet is free from errors (see below).</t>
        </r>
        <r>
          <rPr>
            <b/>
            <sz val="8"/>
            <rFont val="Tahoma"/>
            <family val="2"/>
          </rPr>
          <t xml:space="preserve">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C16" authorId="1">
      <text>
        <r>
          <rPr>
            <sz val="8"/>
            <rFont val="Tahoma"/>
            <family val="2"/>
          </rPr>
          <t>This is an example comment.</t>
        </r>
      </text>
    </comment>
  </commentList>
</comments>
</file>

<file path=xl/comments2.xml><?xml version="1.0" encoding="utf-8"?>
<comments xmlns="http://schemas.openxmlformats.org/spreadsheetml/2006/main">
  <authors>
    <author>Vertex42</author>
  </authors>
  <commentList>
    <comment ref="A4" authorId="0">
      <text>
        <r>
          <rPr>
            <b/>
            <sz val="8"/>
            <rFont val="Tahoma"/>
            <family val="2"/>
          </rPr>
          <t>Starting Balance:</t>
        </r>
        <r>
          <rPr>
            <sz val="8"/>
            <rFont val="Tahoma"/>
            <family val="2"/>
          </rPr>
          <t xml:space="preserve">
The starting balance is the amount you have in your spending accounts minus the balance(s) you owe in your credit accounts. You can include your savings balance if you want to. The starting balance simply gives the Projected End Balance something to start with.
</t>
        </r>
      </text>
    </comment>
    <comment ref="A8" authorId="0">
      <text>
        <r>
          <rPr>
            <b/>
            <sz val="8"/>
            <rFont val="Tahoma"/>
            <family val="2"/>
          </rPr>
          <t>Projected End Balance:</t>
        </r>
        <r>
          <rPr>
            <sz val="8"/>
            <rFont val="Tahoma"/>
            <family val="2"/>
          </rPr>
          <t xml:space="preserve">
This is calculated by adding the NET to the previous End Balance. You should always try to maintain a good cushion. If your Projected End Balance drops close to or below zero, you should adjust your budget and plan a way to stay ahead.</t>
        </r>
      </text>
    </comment>
  </commentList>
</comments>
</file>

<file path=xl/comments3.xml><?xml version="1.0" encoding="utf-8"?>
<comments xmlns="http://schemas.openxmlformats.org/spreadsheetml/2006/main">
  <authors>
    <author>Vertex42</author>
  </authors>
  <commentList>
    <comment ref="N4" authorId="0">
      <text>
        <r>
          <rPr>
            <sz val="8"/>
            <rFont val="Tahoma"/>
            <family val="2"/>
          </rPr>
          <t xml:space="preserve">Sum of DEPOSIT minus PAYMENT for the specified account
</t>
        </r>
      </text>
    </comment>
    <comment ref="O4" authorId="0">
      <text>
        <r>
          <rPr>
            <sz val="8"/>
            <rFont val="Tahoma"/>
            <family val="2"/>
          </rPr>
          <t>Sum of DEPOSIT minus PAYMENT for the specified account, for cleared "c" and reconciled "R" transactions.</t>
        </r>
      </text>
    </comment>
    <comment ref="P4" authorId="0">
      <text>
        <r>
          <rPr>
            <sz val="8"/>
            <rFont val="Tahoma"/>
            <family val="2"/>
          </rPr>
          <t>Sum of DEPOSIT  minus PAYMENT for ALL transactions.</t>
        </r>
      </text>
    </comment>
    <comment ref="A4" authorId="0">
      <text>
        <r>
          <rPr>
            <sz val="8"/>
            <rFont val="Tahoma"/>
            <family val="2"/>
          </rPr>
          <t>Enter the name for the account. Be accurate and consistent, or the Account Balance and Cleared Balance will be incorrect.</t>
        </r>
      </text>
    </comment>
    <comment ref="H4" authorId="0">
      <text>
        <r>
          <rPr>
            <sz val="8"/>
            <rFont val="Tahoma"/>
            <family val="2"/>
          </rPr>
          <t>Enter "c" for "cleared" or "R" for "Reconciled.</t>
        </r>
      </text>
    </comment>
    <comment ref="C4" authorId="0">
      <text>
        <r>
          <rPr>
            <sz val="8"/>
            <rFont val="Tahoma"/>
            <family val="2"/>
          </rPr>
          <t>Check number, DEP for "Deposit", TXFR for "Transfer", etc. This column is for your information only. Nothing in the workbook refers to it.</t>
        </r>
      </text>
    </comment>
    <comment ref="I4" authorId="0">
      <text>
        <r>
          <rPr>
            <sz val="8"/>
            <rFont val="Tahoma"/>
            <family val="2"/>
          </rPr>
          <t>Money LEAVING the account.</t>
        </r>
      </text>
    </comment>
    <comment ref="J4" authorId="0">
      <text>
        <r>
          <rPr>
            <sz val="8"/>
            <rFont val="Tahoma"/>
            <family val="2"/>
          </rPr>
          <t>Money ENTERING the account.</t>
        </r>
      </text>
    </comment>
    <comment ref="F4" authorId="0">
      <text>
        <r>
          <rPr>
            <b/>
            <sz val="8"/>
            <rFont val="Tahoma"/>
            <family val="2"/>
          </rPr>
          <t>Tags:</t>
        </r>
        <r>
          <rPr>
            <sz val="8"/>
            <rFont val="Tahoma"/>
            <family val="2"/>
          </rPr>
          <t xml:space="preserve">
You can use this column to add your own unique tags as needed. Tags would allow you to filter or search for specific expenses that might cross over multiple categories, such as a #CAR1 or #CAR2 tag for tracking expenses associated with a specific vehicle.</t>
        </r>
      </text>
    </comment>
  </commentList>
</comments>
</file>

<file path=xl/comments4.xml><?xml version="1.0" encoding="utf-8"?>
<comments xmlns="http://schemas.openxmlformats.org/spreadsheetml/2006/main">
  <authors>
    <author>Vertex42</author>
  </authors>
  <commentList>
    <comment ref="A4" authorId="0">
      <text>
        <r>
          <rPr>
            <sz val="8"/>
            <rFont val="Tahoma"/>
            <family val="2"/>
          </rPr>
          <t>Enter the date of the first day of the month that corresponds to the first column in the Budget worksheet.</t>
        </r>
      </text>
    </comment>
    <comment ref="A5" authorId="0">
      <text>
        <r>
          <rPr>
            <sz val="8"/>
            <rFont val="Tahoma"/>
            <family val="2"/>
          </rPr>
          <t>Month 1 would be the first month in the Budget worksheet.</t>
        </r>
      </text>
    </comment>
  </commentList>
</comments>
</file>

<file path=xl/sharedStrings.xml><?xml version="1.0" encoding="utf-8"?>
<sst xmlns="http://schemas.openxmlformats.org/spreadsheetml/2006/main" count="790" uniqueCount="422">
  <si>
    <t>CreditCard  1/1/10  TXFR  [From Checking]  [Transfer]            150.00</t>
  </si>
  <si>
    <t xml:space="preserve">When you see that charges have been processed or "cleared" by your bank, you should </t>
  </si>
  <si>
    <r>
      <t xml:space="preserve">enter a "c" in the </t>
    </r>
    <r>
      <rPr>
        <b/>
        <sz val="10"/>
        <rFont val="Trebuchet MS"/>
        <family val="2"/>
      </rPr>
      <t>reconcile (R)</t>
    </r>
    <r>
      <rPr>
        <sz val="10"/>
        <rFont val="Trebuchet MS"/>
        <family val="2"/>
      </rPr>
      <t xml:space="preserve"> column for that transaction.</t>
    </r>
  </si>
  <si>
    <t xml:space="preserve">transactions marked "R" for reconciled or "c" for cleared. This allows you to compare the </t>
  </si>
  <si>
    <t>Cleared Balance with the current balance shown on your bank statements.</t>
  </si>
  <si>
    <r>
      <t xml:space="preserve">The </t>
    </r>
    <r>
      <rPr>
        <b/>
        <sz val="10"/>
        <rFont val="Trebuchet MS"/>
        <family val="2"/>
      </rPr>
      <t>Account Balance</t>
    </r>
    <r>
      <rPr>
        <sz val="10"/>
        <rFont val="Trebuchet MS"/>
        <family val="2"/>
      </rPr>
      <t xml:space="preserve"> reflects your </t>
    </r>
    <r>
      <rPr>
        <b/>
        <sz val="10"/>
        <rFont val="Trebuchet MS"/>
        <family val="2"/>
      </rPr>
      <t>actual or effective balance</t>
    </r>
    <r>
      <rPr>
        <sz val="10"/>
        <rFont val="Trebuchet MS"/>
        <family val="2"/>
      </rPr>
      <t xml:space="preserve"> and is the one you should be </t>
    </r>
  </si>
  <si>
    <t xml:space="preserve">looking at to stay on budget. The Cleared Balance is for comparing to your bank and credit </t>
  </si>
  <si>
    <t xml:space="preserve">card statements. For example, when you write a check to a friend, it won't show up in your </t>
  </si>
  <si>
    <t xml:space="preserve">bank account until they cash it. You should record the transaction immediately, to help you </t>
  </si>
  <si>
    <t xml:space="preserve">stay on budget, but until the check shows up on your bank statement, your Cleared Balance </t>
  </si>
  <si>
    <t>will be different from the Account Balance (until you enter a "c" or "R" in the reconcile column).</t>
  </si>
  <si>
    <r>
      <t xml:space="preserve">The </t>
    </r>
    <r>
      <rPr>
        <b/>
        <sz val="10"/>
        <rFont val="Trebuchet MS"/>
        <family val="2"/>
      </rPr>
      <t>Cleared Balance</t>
    </r>
    <r>
      <rPr>
        <sz val="10"/>
        <rFont val="Trebuchet MS"/>
        <family val="2"/>
      </rPr>
      <t xml:space="preserve"> in the transaction history table shows the Account balance for the</t>
    </r>
  </si>
  <si>
    <t xml:space="preserve">You should reconcile your accounts at least one a month. Reconciling is also commonly known </t>
  </si>
  <si>
    <r>
      <t>as "</t>
    </r>
    <r>
      <rPr>
        <b/>
        <sz val="10"/>
        <rFont val="Trebuchet MS"/>
        <family val="2"/>
      </rPr>
      <t>balancing your checkbook</t>
    </r>
    <r>
      <rPr>
        <sz val="10"/>
        <rFont val="Trebuchet MS"/>
        <family val="2"/>
      </rPr>
      <t>".</t>
    </r>
  </si>
  <si>
    <t>A. Get your bank and credit card statements</t>
  </si>
  <si>
    <t>B. Review your statements for errors and fraudulent charges</t>
  </si>
  <si>
    <t>C. Your statements may include ATM fees, bank fees, or other transactions that you forget</t>
  </si>
  <si>
    <t>to include in the Transactions worksheet. Add them.</t>
  </si>
  <si>
    <t>D. Verify that the Cleared Balance (as of the Ending Statement Date) in the Transactions</t>
  </si>
  <si>
    <t>worksheet matches the Statement Balance.</t>
  </si>
  <si>
    <t>E. Enter an "R" in the reconcile (R) column for every transaction that shows up on your</t>
  </si>
  <si>
    <t>bank statement.</t>
  </si>
  <si>
    <r>
      <t>TIP</t>
    </r>
    <r>
      <rPr>
        <sz val="10"/>
        <rFont val="Trebuchet MS"/>
        <family val="2"/>
      </rPr>
      <t>: If you are familiar with using Excel lists or tables, you can use autofiltering to filter the</t>
    </r>
  </si>
  <si>
    <t>transaction history table to show a single account at a time.</t>
  </si>
  <si>
    <r>
      <t>Num</t>
    </r>
    <r>
      <rPr>
        <sz val="10"/>
        <rFont val="Trebuchet MS"/>
        <family val="2"/>
      </rPr>
      <t xml:space="preserve">: This column is usually used to list the check number, but you can also use it to enter </t>
    </r>
  </si>
  <si>
    <t xml:space="preserve">"DEP" for deposit, "TXFR" for transfer, "EFT" for electronic funds transfer, "ACH" for </t>
  </si>
  <si>
    <t>Automated Clearing House transactions, etc.</t>
  </si>
  <si>
    <t>is a dropdown list that gets its info from the Categories worksheet.</t>
  </si>
  <si>
    <r>
      <t>IMPORTANT</t>
    </r>
    <r>
      <rPr>
        <sz val="10"/>
        <rFont val="Trebuchet MS"/>
        <family val="2"/>
      </rPr>
      <t xml:space="preserve">: If you have chosen a category such as "Ted's Fund" and then later remove </t>
    </r>
  </si>
  <si>
    <t xml:space="preserve">"Ted's Fund" from the list in the Categories worksheet, it will not be changed in the Transactions </t>
  </si>
  <si>
    <t xml:space="preserve">table automatically. You will need to make sure that you find all the records that have used </t>
  </si>
  <si>
    <t>"Ted's Fund" as the Category and change them to something else.</t>
  </si>
  <si>
    <t xml:space="preserve">category is not found in the Categories worksheet, BROWN if the category is not found in </t>
  </si>
  <si>
    <t>the Yearly or Monthly worksheet, and GRAY if the category is blank, [Transfer], or [Balance].</t>
  </si>
  <si>
    <t>Blah Blah</t>
  </si>
  <si>
    <t>: Category not found in the Categories worksheet</t>
  </si>
  <si>
    <t>: Normal background color to identify Transfers</t>
  </si>
  <si>
    <t>: Normal background color to identify Beginning Balance</t>
  </si>
  <si>
    <t>: Category not found in the Budget or Report worksheets</t>
  </si>
  <si>
    <t>The Category column uses conditional formatting to highlight the category PINK if the</t>
  </si>
  <si>
    <t>If the formatting isn't copied correctly, you'll lose this double-check feature. So again, this</t>
  </si>
  <si>
    <t>spreadsheet is not error-proof.</t>
  </si>
  <si>
    <t xml:space="preserve">If you ever have reason to suspect that you forgot to copy formulas, you should UNHIDE </t>
  </si>
  <si>
    <t>THE MOST COMMON ERROR is inserting a new row and forgetting to copy formulas,</t>
  </si>
  <si>
    <t>Step 5</t>
  </si>
  <si>
    <t>daily basis, but you should at least manage your money on a monthly basis.</t>
  </si>
  <si>
    <r>
      <t xml:space="preserve">A very important part of </t>
    </r>
    <r>
      <rPr>
        <b/>
        <sz val="10"/>
        <rFont val="Trebuchet MS"/>
        <family val="2"/>
      </rPr>
      <t>good money management</t>
    </r>
    <r>
      <rPr>
        <sz val="10"/>
        <rFont val="Trebuchet MS"/>
        <family val="2"/>
      </rPr>
      <t xml:space="preserve"> is </t>
    </r>
    <r>
      <rPr>
        <i/>
        <sz val="10"/>
        <rFont val="Trebuchet MS"/>
        <family val="2"/>
      </rPr>
      <t xml:space="preserve">keeping track of how your current </t>
    </r>
  </si>
  <si>
    <r>
      <t>spending compares to your budget</t>
    </r>
    <r>
      <rPr>
        <sz val="10"/>
        <rFont val="Trebuchet MS"/>
        <family val="2"/>
      </rPr>
      <t xml:space="preserve">. You might check your budget status on a weekly or even </t>
    </r>
  </si>
  <si>
    <r>
      <t xml:space="preserve">Use the </t>
    </r>
    <r>
      <rPr>
        <b/>
        <sz val="10"/>
        <rFont val="Trebuchet MS"/>
        <family val="2"/>
      </rPr>
      <t>Report</t>
    </r>
    <r>
      <rPr>
        <sz val="10"/>
        <rFont val="Trebuchet MS"/>
        <family val="2"/>
      </rPr>
      <t xml:space="preserve"> worksheet to compare your budget to your actual spending throughout </t>
    </r>
  </si>
  <si>
    <t>the month. Change the month by entering the month number (1 for Jan., 2 for Feb., etc.).</t>
  </si>
  <si>
    <t>Track Your Progress</t>
  </si>
  <si>
    <t xml:space="preserve">The Report pulls the budget info from the Budget worksheet and the actual spending from </t>
  </si>
  <si>
    <t>the Transactions worksheet, so you can view the report at any time during the month and</t>
  </si>
  <si>
    <t>see how much you have left (or how much you have overspent) in each category.</t>
  </si>
  <si>
    <t>When you come to the end of the table, add more rows by copying the last row to ensure that formulas get copied.</t>
  </si>
  <si>
    <r>
      <t xml:space="preserve">When you insert a blank row, </t>
    </r>
    <r>
      <rPr>
        <i/>
        <sz val="10"/>
        <rFont val="Trebuchet MS"/>
        <family val="2"/>
      </rPr>
      <t>some</t>
    </r>
    <r>
      <rPr>
        <sz val="10"/>
        <rFont val="Trebuchet MS"/>
        <family val="2"/>
      </rPr>
      <t xml:space="preserve"> formatting is copied from the row above it automatically,</t>
    </r>
  </si>
  <si>
    <r>
      <t xml:space="preserve">but formulas and data validation are not copied. Remember: </t>
    </r>
    <r>
      <rPr>
        <b/>
        <sz val="10"/>
        <rFont val="Trebuchet MS"/>
        <family val="2"/>
      </rPr>
      <t>COPY - PASTE - EDIT</t>
    </r>
  </si>
  <si>
    <t xml:space="preserve"> - You can add a limited amount of security by password protecting your workbook, but that </t>
  </si>
  <si>
    <t>can be easily bypassed by anyone with malicious intent. The security of your data is your</t>
  </si>
  <si>
    <t>responsibility.</t>
  </si>
  <si>
    <t>HELP</t>
  </si>
  <si>
    <t>Music</t>
  </si>
  <si>
    <t>Postage</t>
  </si>
  <si>
    <t>Actual</t>
  </si>
  <si>
    <t>INCOME</t>
  </si>
  <si>
    <t>Total Income</t>
  </si>
  <si>
    <t>Total Expenses</t>
  </si>
  <si>
    <t>NET</t>
  </si>
  <si>
    <t>Interest Income</t>
  </si>
  <si>
    <t>Dividends</t>
  </si>
  <si>
    <t>Clothing</t>
  </si>
  <si>
    <t>Groceries</t>
  </si>
  <si>
    <t>Gifts Received</t>
  </si>
  <si>
    <t>Wages &amp; Tips</t>
  </si>
  <si>
    <t>MISCELLANEOUS</t>
  </si>
  <si>
    <t>Electricity</t>
  </si>
  <si>
    <t>Internet</t>
  </si>
  <si>
    <t>Medical</t>
  </si>
  <si>
    <t>Improvements</t>
  </si>
  <si>
    <t>Phone</t>
  </si>
  <si>
    <t>TRANSPORTATION</t>
  </si>
  <si>
    <t>Vehicle Payments</t>
  </si>
  <si>
    <t>Fuel</t>
  </si>
  <si>
    <t>HEALTH</t>
  </si>
  <si>
    <t>Medicine/Drugs</t>
  </si>
  <si>
    <t>Health Club Dues</t>
  </si>
  <si>
    <t>ENTERTAINMENT</t>
  </si>
  <si>
    <t>Books</t>
  </si>
  <si>
    <t>Newspaper</t>
  </si>
  <si>
    <t>Magazines</t>
  </si>
  <si>
    <t>Rentals</t>
  </si>
  <si>
    <t>Outdoor Recreation</t>
  </si>
  <si>
    <t>Hobbies</t>
  </si>
  <si>
    <t>Sports</t>
  </si>
  <si>
    <t>SUBSCRIPTIONS</t>
  </si>
  <si>
    <t>DAILY LIVING</t>
  </si>
  <si>
    <t>Personal Supplies</t>
  </si>
  <si>
    <t>Cleaning Services</t>
  </si>
  <si>
    <t>Charitable Donations</t>
  </si>
  <si>
    <t>Religious Donations</t>
  </si>
  <si>
    <t>Bank Fees</t>
  </si>
  <si>
    <t>Emergency Fund</t>
  </si>
  <si>
    <t>Investments</t>
  </si>
  <si>
    <t>OBLIGATIONS</t>
  </si>
  <si>
    <t>Credit Card #1</t>
  </si>
  <si>
    <t>Credit Card #2</t>
  </si>
  <si>
    <t>Credit Card #3</t>
  </si>
  <si>
    <t>Student Loan</t>
  </si>
  <si>
    <t>Other Loan</t>
  </si>
  <si>
    <t>Federal Taxes</t>
  </si>
  <si>
    <t>State/Local Taxes</t>
  </si>
  <si>
    <t>Music Lessons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</si>
  <si>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</si>
  <si>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</si>
  <si>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</si>
  <si>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</si>
  <si>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</si>
  <si>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</si>
  <si>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</si>
  <si>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</si>
  <si>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</si>
  <si>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</si>
  <si>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</si>
  <si>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</si>
  <si>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</si>
  <si>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</si>
  <si>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</si>
  <si>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</si>
  <si>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</si>
  <si>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Difference</t>
  </si>
  <si>
    <t>CHILDREN</t>
  </si>
  <si>
    <t>School Tuition</t>
  </si>
  <si>
    <t>School Lunch</t>
  </si>
  <si>
    <t>School Supplies</t>
  </si>
  <si>
    <t>Toys/Games</t>
  </si>
  <si>
    <t>BUSINESS EXPENSE</t>
  </si>
  <si>
    <t>Deductible Expenses</t>
  </si>
  <si>
    <t>Non-Deductible Expenses</t>
  </si>
  <si>
    <t>Legal Fees</t>
  </si>
  <si>
    <t>Alimony/Child Support</t>
  </si>
  <si>
    <t>[42]</t>
  </si>
  <si>
    <t>Budget</t>
  </si>
  <si>
    <t>Refunds/Reimbursements</t>
  </si>
  <si>
    <t>Date</t>
  </si>
  <si>
    <t>Num</t>
  </si>
  <si>
    <t>Category</t>
  </si>
  <si>
    <t>R</t>
  </si>
  <si>
    <t>DEP</t>
  </si>
  <si>
    <t>Direct Deposit from Employer</t>
  </si>
  <si>
    <t>Car Payment</t>
  </si>
  <si>
    <t>Joe's Food Mart</t>
  </si>
  <si>
    <t>TXFR</t>
  </si>
  <si>
    <t>[Categories]</t>
  </si>
  <si>
    <t>INCOME-Other</t>
  </si>
  <si>
    <t>***** INCOME *****</t>
  </si>
  <si>
    <t>***** DAILY LIVING *****</t>
  </si>
  <si>
    <t>***** CHILDREN *****</t>
  </si>
  <si>
    <t>DAILY LIVING - Other</t>
  </si>
  <si>
    <t>CHILDREN - Other</t>
  </si>
  <si>
    <t>TRANSPORTATION - Other</t>
  </si>
  <si>
    <t>HEALTH - Other</t>
  </si>
  <si>
    <t>CHARITY - Other</t>
  </si>
  <si>
    <t>SAVINGS -Other</t>
  </si>
  <si>
    <t>OBLIGATIONS - Other</t>
  </si>
  <si>
    <t>BUSINESS - Other</t>
  </si>
  <si>
    <t>ENTERTAINMENT - Other</t>
  </si>
  <si>
    <t>SUBSCRIPTIONS - Other</t>
  </si>
  <si>
    <t>MISC - Other</t>
  </si>
  <si>
    <t>***** TRANSPORTATION *****</t>
  </si>
  <si>
    <t>***** HEALTH *****</t>
  </si>
  <si>
    <t>***** CHARITY / GIFTS *****</t>
  </si>
  <si>
    <t>***** MISCELLANEOUS *****</t>
  </si>
  <si>
    <t>***** SUBSCRIPTIONS *****</t>
  </si>
  <si>
    <t>***** ENTERTAINMENT *****</t>
  </si>
  <si>
    <t>***** BUSINESS EXPENSE *****</t>
  </si>
  <si>
    <t>***** OBLIGATIONS *****</t>
  </si>
  <si>
    <t>***** SAVINGS *****</t>
  </si>
  <si>
    <t>Starting Balance</t>
  </si>
  <si>
    <t>Total</t>
  </si>
  <si>
    <t>Avg</t>
  </si>
  <si>
    <t>NET (Income - Expenses)</t>
  </si>
  <si>
    <t>Projected End Balance</t>
  </si>
  <si>
    <t>Monthly</t>
  </si>
  <si>
    <t>Average</t>
  </si>
  <si>
    <t>Month:</t>
  </si>
  <si>
    <t>Yearly Budget Planner</t>
  </si>
  <si>
    <t>Account</t>
  </si>
  <si>
    <t>Checking</t>
  </si>
  <si>
    <t>Savings</t>
  </si>
  <si>
    <t>Tithing</t>
  </si>
  <si>
    <t>[Transfer]</t>
  </si>
  <si>
    <t>[Balance]</t>
  </si>
  <si>
    <t>BALANCE</t>
  </si>
  <si>
    <t>EXPENSE SUMMARY</t>
  </si>
  <si>
    <t>© 2010 Vertex42 LLC</t>
  </si>
  <si>
    <t>Begin:</t>
  </si>
  <si>
    <t>End:</t>
  </si>
  <si>
    <t>c</t>
  </si>
  <si>
    <t>Account Balance</t>
  </si>
  <si>
    <t>[From Checking]</t>
  </si>
  <si>
    <t>[To Savings]</t>
  </si>
  <si>
    <t>Cleared Balance</t>
  </si>
  <si>
    <t>TO SAVINGS</t>
  </si>
  <si>
    <t>Financial Aid</t>
  </si>
  <si>
    <t>Rental Income</t>
  </si>
  <si>
    <t>Retirement Fund</t>
  </si>
  <si>
    <t>College Fund</t>
  </si>
  <si>
    <t>Taxes</t>
  </si>
  <si>
    <t>Christmas</t>
  </si>
  <si>
    <t>HOUSING</t>
  </si>
  <si>
    <t>UTILITIES</t>
  </si>
  <si>
    <t>UTILITIES - Other</t>
  </si>
  <si>
    <t>Home/Rental Insurance</t>
  </si>
  <si>
    <t>Real Estate Taxes</t>
  </si>
  <si>
    <t>Maintenance/Supplies</t>
  </si>
  <si>
    <t>HOUSING - Other</t>
  </si>
  <si>
    <t>FOOD</t>
  </si>
  <si>
    <t>Pet Food</t>
  </si>
  <si>
    <t>FOOD - Other</t>
  </si>
  <si>
    <t>Auto Insurance</t>
  </si>
  <si>
    <t>Repairs/Tires</t>
  </si>
  <si>
    <t>Health Insurance</t>
  </si>
  <si>
    <t>Disability Insurance</t>
  </si>
  <si>
    <t>Doctor/Dentist/Optometrist</t>
  </si>
  <si>
    <t>Life Insurance</t>
  </si>
  <si>
    <t>Veterinarian/Pet Care</t>
  </si>
  <si>
    <t>Education</t>
  </si>
  <si>
    <t>Laundry / Dry Cleaning</t>
  </si>
  <si>
    <t>Babysitting/Child Care</t>
  </si>
  <si>
    <t>Vacation Fund</t>
  </si>
  <si>
    <t>Vacation/Travel</t>
  </si>
  <si>
    <t>Dues/Memberships</t>
  </si>
  <si>
    <t>Gifts</t>
  </si>
  <si>
    <t>***** HOUSING *****</t>
  </si>
  <si>
    <t>***** UTILITIES *****</t>
  </si>
  <si>
    <t>***** FOOD *****</t>
  </si>
  <si>
    <t>% of Income</t>
  </si>
  <si>
    <r>
      <t>Vertex42</t>
    </r>
    <r>
      <rPr>
        <b/>
        <vertAlign val="superscript"/>
        <sz val="12"/>
        <rFont val="Trebuchet MS"/>
        <family val="2"/>
      </rPr>
      <t>®</t>
    </r>
    <r>
      <rPr>
        <b/>
        <sz val="18"/>
        <rFont val="Trebuchet MS"/>
        <family val="2"/>
      </rPr>
      <t xml:space="preserve"> Money Manager</t>
    </r>
  </si>
  <si>
    <t>INSTRUCTIONS</t>
  </si>
  <si>
    <t>Transaction History</t>
  </si>
  <si>
    <t>Input Cell</t>
  </si>
  <si>
    <t>If you need to make changes to the categories, make sure that you make corresponding</t>
  </si>
  <si>
    <t>changes in ALL the other worksheets.</t>
  </si>
  <si>
    <t xml:space="preserve">deleting entire rows) to help ensure that all formulas are copied correctly. Always insert </t>
  </si>
  <si>
    <t>new rows between the first and last item in the category. If you insert a row immediately</t>
  </si>
  <si>
    <t>above the "Total" or "Subtotal" row, formulas will not stretch to include the row you inserted.</t>
  </si>
  <si>
    <t xml:space="preserve"> - Except for customizing the categories, you normally only edit cells with a gray border:</t>
  </si>
  <si>
    <t>Using duplicate category names like "Other" will result in errors, but you may not easily</t>
  </si>
  <si>
    <t>notice the errors. Make sure that each category is UNIQUE.</t>
  </si>
  <si>
    <t>Step 1</t>
  </si>
  <si>
    <r>
      <t xml:space="preserve">The easiest way to get started is to just </t>
    </r>
    <r>
      <rPr>
        <b/>
        <sz val="10"/>
        <rFont val="Trebuchet MS"/>
        <family val="2"/>
      </rPr>
      <t>use the default set of budget categories</t>
    </r>
    <r>
      <rPr>
        <sz val="10"/>
        <rFont val="Trebuchet MS"/>
        <family val="2"/>
      </rPr>
      <t>.</t>
    </r>
  </si>
  <si>
    <r>
      <t xml:space="preserve">A. If you </t>
    </r>
    <r>
      <rPr>
        <b/>
        <sz val="10"/>
        <rFont val="Trebuchet MS"/>
        <family val="2"/>
      </rPr>
      <t>ADD or DELETE Categories</t>
    </r>
    <r>
      <rPr>
        <sz val="10"/>
        <rFont val="Trebuchet MS"/>
        <family val="2"/>
      </rPr>
      <t>, make sure that you use row operations (copying or</t>
    </r>
  </si>
  <si>
    <r>
      <t xml:space="preserve">C. </t>
    </r>
    <r>
      <rPr>
        <b/>
        <sz val="10"/>
        <rFont val="Trebuchet MS"/>
        <family val="2"/>
      </rPr>
      <t>No Duplicate Category Names</t>
    </r>
  </si>
  <si>
    <t>B. Category names in all the worksheets must match exactly. Conditional formatting is used</t>
  </si>
  <si>
    <t>to highlight the category names if the categories are not found in the Categories worksheet.</t>
  </si>
  <si>
    <t>If you add or remove major categories (like Housing, Food, Health, etc.), many formulas</t>
  </si>
  <si>
    <t xml:space="preserve">will need to be updated and it is very likely you'll miss something and end up introducing </t>
  </si>
  <si>
    <t>errors. Try to use the default set of categories or RENAME the categories, but avoid adding</t>
  </si>
  <si>
    <t>or removing the major categories.</t>
  </si>
  <si>
    <r>
      <t>TIP</t>
    </r>
    <r>
      <rPr>
        <sz val="10"/>
        <rFont val="Trebuchet MS"/>
        <family val="2"/>
      </rPr>
      <t xml:space="preserve">: If you </t>
    </r>
    <r>
      <rPr>
        <i/>
        <sz val="10"/>
        <rFont val="Trebuchet MS"/>
        <family val="2"/>
      </rPr>
      <t>are</t>
    </r>
    <r>
      <rPr>
        <sz val="10"/>
        <rFont val="Trebuchet MS"/>
        <family val="2"/>
      </rPr>
      <t xml:space="preserve"> going to customize the categories, it may be easier to start from the Budget</t>
    </r>
  </si>
  <si>
    <t>worksheet and then make sure that the Report and Categories worksheets correspond.</t>
  </si>
  <si>
    <t>Intro</t>
  </si>
  <si>
    <t>spreadsheet applications, you should know that spreadsheets are error-prone. It is easy to</t>
  </si>
  <si>
    <t>etc. If you are comfortable using Excel, know how to identify and fix formulas when needed,</t>
  </si>
  <si>
    <t>Customize Categories (or don't)</t>
  </si>
  <si>
    <r>
      <t xml:space="preserve">D. </t>
    </r>
    <r>
      <rPr>
        <b/>
        <sz val="10"/>
        <rFont val="Trebuchet MS"/>
        <family val="2"/>
      </rPr>
      <t>Do Not Remove or Add Major Categories</t>
    </r>
  </si>
  <si>
    <t>Step 2</t>
  </si>
  <si>
    <t>Define Your List of Accounts</t>
  </si>
  <si>
    <t xml:space="preserve">List the accounts that you want to include in the Transaction History worksheet in the </t>
  </si>
  <si>
    <t>list to the right. This list will be used to populate the dropdown box in the Accounts column</t>
  </si>
  <si>
    <r>
      <t>TIP</t>
    </r>
    <r>
      <rPr>
        <sz val="10"/>
        <rFont val="Trebuchet MS"/>
        <family val="2"/>
      </rPr>
      <t xml:space="preserve">: If you start each account name with a different letter, Excel's </t>
    </r>
    <r>
      <rPr>
        <b/>
        <sz val="10"/>
        <rFont val="Trebuchet MS"/>
        <family val="2"/>
      </rPr>
      <t>autocomplete</t>
    </r>
    <r>
      <rPr>
        <sz val="10"/>
        <rFont val="Trebuchet MS"/>
        <family val="2"/>
      </rPr>
      <t xml:space="preserve"> feature</t>
    </r>
  </si>
  <si>
    <t>[End of List]</t>
  </si>
  <si>
    <t>** ACCOUNTS **</t>
  </si>
  <si>
    <t>To add more accounts, insert rows above this line.</t>
  </si>
  <si>
    <t>will make entering the account much faster for you.</t>
  </si>
  <si>
    <t>Step 3</t>
  </si>
  <si>
    <t>Define your Yearly Budget</t>
  </si>
  <si>
    <t>Define your budget using the Budget worksheet. Edit only the cells with the gray outline.</t>
  </si>
  <si>
    <t>Label</t>
  </si>
  <si>
    <t xml:space="preserve"> - If you see "#####" in a cell, widen the COLUMN to display the cell contents.</t>
  </si>
  <si>
    <t xml:space="preserve"> - Some of the labels include cell comments (marked with little red triangles) to provide</t>
  </si>
  <si>
    <t>extra help information.</t>
  </si>
  <si>
    <t xml:space="preserve">make mistakes, accidentally delete things that should not be deleted, forget to copy formulas, </t>
  </si>
  <si>
    <t>understand how to use basic row operations (delete, copy, inserted copied rows, etc.), are</t>
  </si>
  <si>
    <t>okay with the level of risk you take on by using a spreadsheet, and follow the instructions</t>
  </si>
  <si>
    <t xml:space="preserve"> - You can add your own cell comments! This is especially useful in the Budget worksheet,</t>
  </si>
  <si>
    <t>where you can create notes to explain irregular or variable expenses.</t>
  </si>
  <si>
    <t xml:space="preserve"> - This workbook uses a lot of conditional formatting. Look up "conditional formatting" in the</t>
  </si>
  <si>
    <t>Excel help system (F1) if you want to know how it works.</t>
  </si>
  <si>
    <r>
      <t xml:space="preserve"> - </t>
    </r>
    <r>
      <rPr>
        <b/>
        <sz val="10"/>
        <color indexed="10"/>
        <rFont val="Trebuchet MS"/>
        <family val="2"/>
      </rPr>
      <t>Backup</t>
    </r>
    <r>
      <rPr>
        <sz val="10"/>
        <color indexed="10"/>
        <rFont val="Trebuchet MS"/>
        <family val="2"/>
      </rPr>
      <t xml:space="preserve"> your file regularly to avoid losing data! Excel files DO get corrupted occasionally.</t>
    </r>
  </si>
  <si>
    <t>See Vertex42.com and the blog Vertex42Blog.com for tips on budgeting.</t>
  </si>
  <si>
    <t>Vertex42 Blog: Budgeting</t>
  </si>
  <si>
    <t>How to Budget: Budgeting Tips</t>
  </si>
  <si>
    <r>
      <t xml:space="preserve"> - You can </t>
    </r>
    <r>
      <rPr>
        <b/>
        <sz val="10"/>
        <rFont val="Trebuchet MS"/>
        <family val="2"/>
      </rPr>
      <t>copy and paste the input cells</t>
    </r>
    <r>
      <rPr>
        <sz val="10"/>
        <rFont val="Trebuchet MS"/>
        <family val="2"/>
      </rPr>
      <t xml:space="preserve"> within the Budget worksheet as needed. For example,</t>
    </r>
  </si>
  <si>
    <t>enter an average fuel cost in January, then copy the value to other months.</t>
  </si>
  <si>
    <r>
      <t xml:space="preserve"> - Use formulas</t>
    </r>
    <r>
      <rPr>
        <sz val="10"/>
        <rFont val="Trebuchet MS"/>
        <family val="2"/>
      </rPr>
      <t xml:space="preserve"> to do basic calculations like "=245/6" to divide 245 by 6 or "=34*2" to multipy</t>
    </r>
  </si>
  <si>
    <t xml:space="preserve">34 by 2, or "=34+12+45" to add a bunch of numbers. Formulas are entered using the </t>
  </si>
  <si>
    <t>equals "=" sign.</t>
  </si>
  <si>
    <t>Record Transactions</t>
  </si>
  <si>
    <t>Step 4</t>
  </si>
  <si>
    <t>the formatting, data validation, and formulas get copied correctly.</t>
  </si>
  <si>
    <r>
      <t>IMPORTANT</t>
    </r>
    <r>
      <rPr>
        <sz val="10"/>
        <rFont val="Trebuchet MS"/>
        <family val="2"/>
      </rPr>
      <t xml:space="preserve">: You must </t>
    </r>
    <r>
      <rPr>
        <b/>
        <sz val="10"/>
        <rFont val="Trebuchet MS"/>
        <family val="2"/>
      </rPr>
      <t>copy and paste entire rows</t>
    </r>
    <r>
      <rPr>
        <sz val="10"/>
        <rFont val="Trebuchet MS"/>
        <family val="2"/>
      </rPr>
      <t xml:space="preserve"> when adding new rows, to ensure that all </t>
    </r>
  </si>
  <si>
    <r>
      <t xml:space="preserve">The Vertex42® Money Manager </t>
    </r>
    <r>
      <rPr>
        <i/>
        <sz val="10"/>
        <rFont val="Trebuchet MS"/>
        <family val="2"/>
      </rPr>
      <t>can</t>
    </r>
    <r>
      <rPr>
        <sz val="10"/>
        <rFont val="Trebuchet MS"/>
        <family val="2"/>
      </rPr>
      <t xml:space="preserve"> be a very simple money management tool. Like most</t>
    </r>
  </si>
  <si>
    <t>General Tips</t>
  </si>
  <si>
    <t>and guidelines, you should find this spreadsheet very useful.</t>
  </si>
  <si>
    <t xml:space="preserve">The Beginning Balance on JANUARY 1st for each account should be the first lines in the </t>
  </si>
  <si>
    <t>register. If an account has a Negative balance (like a Credit Card), enter the balance as a</t>
  </si>
  <si>
    <t>the balance shown on your bank or credit card statements.</t>
  </si>
  <si>
    <t>Use the screenshot below as a guide for how to enter transactions.</t>
  </si>
  <si>
    <r>
      <t>TIP</t>
    </r>
    <r>
      <rPr>
        <sz val="10"/>
        <rFont val="Trebuchet MS"/>
        <family val="2"/>
      </rPr>
      <t xml:space="preserve">: Always leave the last row in the table BLANK so that you can easily add new rows. To </t>
    </r>
  </si>
  <si>
    <t>add new rows, select the last row of the table (row 57 in the image below) and drag the fill</t>
  </si>
  <si>
    <t>handle down to copy the row down to create as many new rows as you need.</t>
  </si>
  <si>
    <t>below the last transaction. Then, you just need to edit the cells that need to be changed.</t>
  </si>
  <si>
    <t xml:space="preserve">You will probably find that the fastest way to add new transactions is copy and paste similar </t>
  </si>
  <si>
    <r>
      <t xml:space="preserve">previous transactions. You can select one or more </t>
    </r>
    <r>
      <rPr>
        <b/>
        <sz val="10"/>
        <rFont val="Trebuchet MS"/>
        <family val="2"/>
      </rPr>
      <t>rows</t>
    </r>
    <r>
      <rPr>
        <sz val="10"/>
        <rFont val="Trebuchet MS"/>
        <family val="2"/>
      </rPr>
      <t>, copy them, and then paste them</t>
    </r>
  </si>
  <si>
    <t>Checking  1/1/10  2032  Target   Split   Clothing      23.10</t>
  </si>
  <si>
    <t>Checking  1/1/10  2032  Target   Split   Groceries     45.15</t>
  </si>
  <si>
    <t>Checking  1/1/10  2032  Target   Split   Supplies      25.04</t>
  </si>
  <si>
    <t>If a single transaction needs to be allocated to multiple budget categories, you need to create</t>
  </si>
  <si>
    <r>
      <t xml:space="preserve">a </t>
    </r>
    <r>
      <rPr>
        <b/>
        <sz val="10"/>
        <rFont val="Trebuchet MS"/>
        <family val="2"/>
      </rPr>
      <t>SPLIT</t>
    </r>
    <r>
      <rPr>
        <sz val="10"/>
        <rFont val="Trebuchet MS"/>
        <family val="2"/>
      </rPr>
      <t xml:space="preserve"> transaction. You can do this by splitting the transaction into multiple transactions - </t>
    </r>
  </si>
  <si>
    <t>Target</t>
  </si>
  <si>
    <t>Split</t>
  </si>
  <si>
    <t>one for each category. You can use the MEMO field to indicate that the transaction is a "Split".</t>
  </si>
  <si>
    <r>
      <t>Tip:</t>
    </r>
    <r>
      <rPr>
        <sz val="10"/>
        <rFont val="Trebuchet MS"/>
        <family val="2"/>
      </rPr>
      <t xml:space="preserve"> If you want to verify the total amount of the split transaction, you can do a quick</t>
    </r>
  </si>
  <si>
    <t>calculation off to the side of the table using an Excel formula, like "=SUM(H13:H15)"</t>
  </si>
  <si>
    <t>Recording a [Transfer] To SAVINGS</t>
  </si>
  <si>
    <t>worksheet that there are multiple savings goals listed as sub-categories under the main</t>
  </si>
  <si>
    <t xml:space="preserve">"To Savings" category. Instead of just throwing money into Savings, you should allocate the </t>
  </si>
  <si>
    <t>money to specific savings goals based on percentages. For example, 50% to your Emergency</t>
  </si>
  <si>
    <t>Fund, 25% to Retirement, etc. You do this by recording the transfer as a SPLIT transaction:</t>
  </si>
  <si>
    <t>Choose "[Transfer]" as the Category for both transactions. For example, a $250 credit card</t>
  </si>
  <si>
    <t>payment would be recorded as a transfer FROM your checking TO your credit card account:</t>
  </si>
  <si>
    <t>Checking    1/1/10  TXFR  [To CreditCard]  [Transfer]   150.00</t>
  </si>
  <si>
    <t>while the CATEGORY for the Checking account transaction(s) are budget sub-categories.</t>
  </si>
  <si>
    <r>
      <t xml:space="preserve">When budgeting, you </t>
    </r>
    <r>
      <rPr>
        <b/>
        <sz val="10"/>
        <rFont val="Trebuchet MS"/>
        <family val="2"/>
      </rPr>
      <t>treat a transfer to Savings as an expense</t>
    </r>
    <r>
      <rPr>
        <sz val="10"/>
        <rFont val="Trebuchet MS"/>
        <family val="2"/>
      </rPr>
      <t>. You'll notice in the Budget</t>
    </r>
  </si>
  <si>
    <t>Checking  1/1/10  TXFR  [To Savings]     Emergency Fund  100.00</t>
  </si>
  <si>
    <t>Checking  1/1/10  TXFR  [To Savings]     Retirement       50.00</t>
  </si>
  <si>
    <t>Checking  1/1/10  TXFR  [To Savings]     College Fund     50.00</t>
  </si>
  <si>
    <t>In the example below, the CATEGORY for the Savings account transaction is "[Transfer]"</t>
  </si>
  <si>
    <t>Recording a SPLIT Transaction</t>
  </si>
  <si>
    <t>Recording a [Transfer] Between Spending Accounts</t>
  </si>
  <si>
    <r>
      <t>NOTE</t>
    </r>
    <r>
      <rPr>
        <sz val="10"/>
        <rFont val="Trebuchet MS"/>
        <family val="2"/>
      </rPr>
      <t>: The above example assumes that the "payment" to your Credit Card is to pay off the</t>
    </r>
  </si>
  <si>
    <t xml:space="preserve">charges that you have already recorded earlier in the Transaction History table for the </t>
  </si>
  <si>
    <t>CreditCard  1/1/10  TXFR  [From Checking]        [Transfer]              150.00</t>
  </si>
  <si>
    <t>Checking    1/1/10  TXFR  [To CreditCard] Split  [Transfer]     125.00</t>
  </si>
  <si>
    <t>under Obligations.</t>
  </si>
  <si>
    <t>Checking    1/1/10  TXFR  [To CreditCard] Split  Credit Card #1  25.00</t>
  </si>
  <si>
    <t>CreditCard account. If you are NOT recording individual CreditCard transactions using the</t>
  </si>
  <si>
    <t xml:space="preserve">Transactions worksheet, or part of the $150.00 was to pay down an outstanding debt, then a </t>
  </si>
  <si>
    <t>credit card payment would look like one of the following, where "Credit Card #1" is a category</t>
  </si>
  <si>
    <t>Example 1: Not using Credit Card #1 any more, but still owe money on it.</t>
  </si>
  <si>
    <t>Checking    1/1/10        Credit Card     Credit Card #1   150.00</t>
  </si>
  <si>
    <t>PAYMENT</t>
  </si>
  <si>
    <t>DEPOSIT</t>
  </si>
  <si>
    <t>Cleared Payment</t>
  </si>
  <si>
    <t>Cleared Deposit</t>
  </si>
  <si>
    <t>Payee</t>
  </si>
  <si>
    <t>Memo</t>
  </si>
  <si>
    <r>
      <t>PAYMENT</t>
    </r>
    <r>
      <rPr>
        <sz val="10"/>
        <rFont val="Trebuchet MS"/>
        <family val="2"/>
      </rPr>
      <t xml:space="preserve"> as </t>
    </r>
    <r>
      <rPr>
        <i/>
        <sz val="10"/>
        <rFont val="Trebuchet MS"/>
        <family val="2"/>
      </rPr>
      <t>money leaving the account</t>
    </r>
    <r>
      <rPr>
        <sz val="10"/>
        <rFont val="Trebuchet MS"/>
        <family val="2"/>
      </rPr>
      <t xml:space="preserve"> and a </t>
    </r>
    <r>
      <rPr>
        <b/>
        <sz val="10"/>
        <rFont val="Trebuchet MS"/>
        <family val="2"/>
      </rPr>
      <t>DEPOSIT</t>
    </r>
    <r>
      <rPr>
        <sz val="10"/>
        <rFont val="Trebuchet MS"/>
        <family val="2"/>
      </rPr>
      <t xml:space="preserve"> as </t>
    </r>
    <r>
      <rPr>
        <i/>
        <sz val="10"/>
        <rFont val="Trebuchet MS"/>
        <family val="2"/>
      </rPr>
      <t>money entering the account</t>
    </r>
    <r>
      <rPr>
        <sz val="10"/>
        <rFont val="Trebuchet MS"/>
        <family val="2"/>
      </rPr>
      <t>.</t>
    </r>
  </si>
  <si>
    <t>The Transactions worksheet lets you record transactions for multiple accounts. Think of a</t>
  </si>
  <si>
    <t>Examples of different types of transactions are given below.</t>
  </si>
  <si>
    <r>
      <t>Category</t>
    </r>
    <r>
      <rPr>
        <sz val="10"/>
        <rFont val="Trebuchet MS"/>
        <family val="2"/>
      </rPr>
      <t xml:space="preserve">: The Category field is essential to the functionality of this workbook. The Category </t>
    </r>
  </si>
  <si>
    <t>Positive value in the PAYMENT column. If an account has a Positive balance, enter the balance</t>
  </si>
  <si>
    <t>as a Positive value in the DEPOSIT column. Use the Account Balance column to compare to</t>
  </si>
  <si>
    <t>ACCOUNT   DATE    NUM   PAYEE    MEMO    CATEGORY    PAYMENT</t>
  </si>
  <si>
    <t>ACCOUNT     DATE    NUM   PAYEE            CATEGORY    PAYMENT  DEPOSIT</t>
  </si>
  <si>
    <t>ACCOUNT     DATE    NUM   PAYEE           CATEGORY        PAYMENT</t>
  </si>
  <si>
    <t>ACCOUNT     DATE    NUM   PAYEE           MEMO   CATEGORY      PAYMENT  DEPOSIT</t>
  </si>
  <si>
    <t>ACCOUNT   DATE    NUM   PAYEE            CATEGORY       PAYMENT   DEPOSIT</t>
  </si>
  <si>
    <t>Savings   1/1/10  TXFR  [From Checking]  [Transfer]                200.00</t>
  </si>
  <si>
    <t>Record a transfer by listing two transactions (one PAYMENT, one DEPOSIT) to offset each other.</t>
  </si>
  <si>
    <t>BobsCard</t>
  </si>
  <si>
    <t>JanesCard</t>
  </si>
  <si>
    <t>especially the hidden formulas in columns J-L.</t>
  </si>
  <si>
    <t>BUDGET SUMMARY</t>
  </si>
  <si>
    <t>Amounts for Report</t>
  </si>
  <si>
    <t>of the Transactions worksheet.</t>
  </si>
  <si>
    <t>Children:Clothing</t>
  </si>
  <si>
    <r>
      <t>IMPORTANT</t>
    </r>
    <r>
      <rPr>
        <sz val="10"/>
        <rFont val="Trebuchet MS"/>
        <family val="2"/>
      </rPr>
      <t>: If the Report worksheet does not appear to be pulling information from the</t>
    </r>
  </si>
  <si>
    <r>
      <t xml:space="preserve">Step 4-0: </t>
    </r>
    <r>
      <rPr>
        <b/>
        <sz val="10"/>
        <rFont val="Trebuchet MS"/>
        <family val="2"/>
      </rPr>
      <t>Delete the Sample Rows</t>
    </r>
  </si>
  <si>
    <r>
      <t xml:space="preserve">Step 4-1: </t>
    </r>
    <r>
      <rPr>
        <b/>
        <sz val="10"/>
        <rFont val="Trebuchet MS"/>
        <family val="2"/>
      </rPr>
      <t>Enter the beginning balance(s):</t>
    </r>
  </si>
  <si>
    <r>
      <t xml:space="preserve">Step 4-2: </t>
    </r>
    <r>
      <rPr>
        <b/>
        <sz val="10"/>
        <rFont val="Trebuchet MS"/>
        <family val="2"/>
      </rPr>
      <t>Add New Transactions:</t>
    </r>
  </si>
  <si>
    <r>
      <t xml:space="preserve">Step 4-3: </t>
    </r>
    <r>
      <rPr>
        <b/>
        <sz val="10"/>
        <rFont val="Trebuchet MS"/>
        <family val="2"/>
      </rPr>
      <t>Record "Cleared" Transactions.</t>
    </r>
  </si>
  <si>
    <r>
      <t xml:space="preserve">Step 4-4: </t>
    </r>
    <r>
      <rPr>
        <b/>
        <sz val="10"/>
        <rFont val="Trebuchet MS"/>
        <family val="2"/>
      </rPr>
      <t>Reconcile Your Accounts</t>
    </r>
  </si>
  <si>
    <r>
      <t xml:space="preserve">Step 4-5: </t>
    </r>
    <r>
      <rPr>
        <b/>
        <sz val="10"/>
        <rFont val="Trebuchet MS"/>
        <family val="2"/>
      </rPr>
      <t>Check Formulas</t>
    </r>
  </si>
  <si>
    <t>Transactions worksheet, please see Step 4-5 above (Check Formulas).</t>
  </si>
  <si>
    <t>Example 2: A portion of a credit card payment used to pay down $25.00 of outstanding debt.</t>
  </si>
  <si>
    <t>Recording a Return or Refund</t>
  </si>
  <si>
    <t>CreditCard  1/1/10        The Big Store    Appliances    50.00</t>
  </si>
  <si>
    <t>Original Transaction:</t>
  </si>
  <si>
    <t>Recording the Return:</t>
  </si>
  <si>
    <t>A very common approach for recording returns or refunds is to record them as a negative</t>
  </si>
  <si>
    <t>expense. As an example, let's say you purchased a blender from a department store and</t>
  </si>
  <si>
    <t>allocated the payment to your "Appliances" category. After returning the blender, the store</t>
  </si>
  <si>
    <t>credits your card. Instead of entering the credit as a deposit, enter the amount as a negative</t>
  </si>
  <si>
    <t xml:space="preserve">payment as shown below. Doing this will credit the correct budget category instead of </t>
  </si>
  <si>
    <t>treating the return as income.</t>
  </si>
  <si>
    <t>CreditCard  1/5/10        The Big Store    Appliances   -50.00</t>
  </si>
  <si>
    <t>Year Begins:</t>
  </si>
  <si>
    <r>
      <t xml:space="preserve"> - For a Financial Year that does not start in January</t>
    </r>
    <r>
      <rPr>
        <sz val="10"/>
        <rFont val="Trebuchet MS"/>
        <family val="2"/>
      </rPr>
      <t xml:space="preserve">: Before entering your yearly budget, </t>
    </r>
  </si>
  <si>
    <t>go to the Report worksheet and enter the "Year Begins" date. This will update the month</t>
  </si>
  <si>
    <t>labels in the Budget worksheet.</t>
  </si>
  <si>
    <t>&gt;&gt; Excel Tips</t>
  </si>
  <si>
    <t>Budgeting for Large Variable Expenses</t>
  </si>
  <si>
    <t>For large payments that are made once every few months or once a year, it is common to</t>
  </si>
  <si>
    <t>estimate a monthly budget amount and transfer the monthly amount into a temporary</t>
  </si>
  <si>
    <t>savings account, so that you have enough money available when you need to pay the bill.</t>
  </si>
  <si>
    <t>If you are recording those transfers to savings each month as an expense, then what do</t>
  </si>
  <si>
    <t>you do when it comes time to pay the bill?</t>
  </si>
  <si>
    <t>1. Record the Transfer from Savings to Checking as a Credit to the Expense Category</t>
  </si>
  <si>
    <t>2. Recording the Actual Insurance Payment:</t>
  </si>
  <si>
    <t>Savings   6/1/14  TXFR  [To Checking]    [Transfer]      200.00</t>
  </si>
  <si>
    <t>Checking  6/1/14  TXFR  [From Savings]   Insurance                 200.00</t>
  </si>
  <si>
    <t>In the above example, the actual payment of 198.00 was lower than what was previously</t>
  </si>
  <si>
    <t>transfer as a credit to the expense category. Then, record the actual payment like normal.</t>
  </si>
  <si>
    <t>Checking  6/1/14  1023  ABC Insurance    Insurance       198.00</t>
  </si>
  <si>
    <t>total expense of 200.00, so you could end up seeing a value of -2.00 in the Actual column</t>
  </si>
  <si>
    <t>of the report worksheet. This is similar to what you might see if you received a refund or</t>
  </si>
  <si>
    <t>return for something you paid in a previous month.</t>
  </si>
  <si>
    <t>One approach is to first transfer the amount saved from Savings to Checking, recording the</t>
  </si>
  <si>
    <t>Tag</t>
  </si>
  <si>
    <t>columns K-M and copy the formulas down.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</si>
</sst>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mmm"/>
    <numFmt numFmtId="171" formatCode="[$-409]dddd\,\ mmmm\ dd\,\ yyyy"/>
    <numFmt numFmtId="172" formatCode="m/d/yy;@"/>
    <numFmt numFmtId="173" formatCode="m/dd/yy;@"/>
    <numFmt numFmtId="174" formatCode="0.0"/>
    <numFmt numFmtId="175" formatCode="#,##0.00;[Red]#,##0.00"/>
    <numFmt numFmtId="176" formatCode="#,##0;[Red]\-#,##0;&quot;-&quot;;@"/>
    <numFmt numFmtId="177" formatCode="#,##0.0"/>
    <numFmt numFmtId="178" formatCode="0.0%"/>
    <numFmt numFmtId="179" formatCode="#,##0.00;\-#,##0.00;&quot;-&quot;;@"/>
    <numFmt numFmtId="180" formatCode="#,##0.0;\-#,##0.0;&quot;-&quot;;@"/>
    <numFmt numFmtId="181" formatCode="#,##0;\-#,##0;&quot;-&quot;;@"/>
    <numFmt numFmtId="182" formatCode="[$-409]mmm\-yy;@"/>
    <numFmt numFmtId="183" formatCode="[$-409]mmm\'yy;@"/>
    <numFmt numFmtId="184" formatCode="[$-409]mmm;@"/>
    <numFmt numFmtId="185" formatCode="[$-409];@"/>
  </numFmts>
  <fonts count="81">
    <font>
      <sz val="10"/>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8"/>
      <name val="Trebuchet MS"/>
      <family val="2"/>
    </font>
    <font>
      <b/>
      <sz val="10"/>
      <name val="Trebuchet MS"/>
      <family val="2"/>
    </font>
    <font>
      <b/>
      <sz val="10"/>
      <color indexed="60"/>
      <name val="Trebuchet MS"/>
      <family val="2"/>
    </font>
    <font>
      <b/>
      <sz val="10"/>
      <color indexed="9"/>
      <name val="Trebuchet MS"/>
      <family val="2"/>
    </font>
    <font>
      <sz val="9"/>
      <color indexed="9"/>
      <name val="Trebuchet MS"/>
      <family val="2"/>
    </font>
    <font>
      <sz val="10"/>
      <color indexed="60"/>
      <name val="Trebuchet MS"/>
      <family val="2"/>
    </font>
    <font>
      <b/>
      <u val="single"/>
      <sz val="8"/>
      <name val="Tahoma"/>
      <family val="2"/>
    </font>
    <font>
      <sz val="8"/>
      <name val="Tahoma"/>
      <family val="2"/>
    </font>
    <font>
      <b/>
      <sz val="8"/>
      <name val="Tahoma"/>
      <family val="2"/>
    </font>
    <font>
      <b/>
      <sz val="8"/>
      <name val="Trebuchet MS"/>
      <family val="2"/>
    </font>
    <font>
      <b/>
      <sz val="9"/>
      <color indexed="60"/>
      <name val="Trebuchet MS"/>
      <family val="2"/>
    </font>
    <font>
      <b/>
      <sz val="11"/>
      <color indexed="60"/>
      <name val="Trebuchet MS"/>
      <family val="2"/>
    </font>
    <font>
      <sz val="6"/>
      <color indexed="9"/>
      <name val="Trebuchet MS"/>
      <family val="2"/>
    </font>
    <font>
      <sz val="8"/>
      <name val="Arial"/>
      <family val="2"/>
    </font>
    <font>
      <b/>
      <sz val="9"/>
      <color indexed="9"/>
      <name val="Century Gothic"/>
      <family val="2"/>
    </font>
    <font>
      <b/>
      <sz val="10"/>
      <color indexed="9"/>
      <name val="Century Gothic"/>
      <family val="2"/>
    </font>
    <font>
      <sz val="9"/>
      <name val="Arial"/>
      <family val="2"/>
    </font>
    <font>
      <i/>
      <sz val="10"/>
      <color indexed="9"/>
      <name val="Trebuchet MS"/>
      <family val="2"/>
    </font>
    <font>
      <b/>
      <sz val="12"/>
      <name val="Trebuchet MS"/>
      <family val="2"/>
    </font>
    <font>
      <sz val="8"/>
      <color indexed="9"/>
      <name val="Trebuchet MS"/>
      <family val="2"/>
    </font>
    <font>
      <i/>
      <sz val="10"/>
      <name val="Trebuchet MS"/>
      <family val="2"/>
    </font>
    <font>
      <sz val="9"/>
      <name val="Trebuchet MS"/>
      <family val="2"/>
    </font>
    <font>
      <sz val="10"/>
      <color indexed="10"/>
      <name val="Trebuchet MS"/>
      <family val="2"/>
    </font>
    <font>
      <sz val="11"/>
      <name val="Trebuchet MS"/>
      <family val="2"/>
    </font>
    <font>
      <b/>
      <sz val="11"/>
      <name val="Trebuchet MS"/>
      <family val="2"/>
    </font>
    <font>
      <sz val="10"/>
      <name val="Courier New"/>
      <family val="3"/>
    </font>
    <font>
      <b/>
      <sz val="8"/>
      <color indexed="10"/>
      <name val="Tahoma"/>
      <family val="2"/>
    </font>
    <font>
      <u val="single"/>
      <sz val="8"/>
      <name val="Tahoma"/>
      <family val="2"/>
    </font>
    <font>
      <i/>
      <sz val="8"/>
      <name val="Trebuchet MS"/>
      <family val="2"/>
    </font>
    <font>
      <b/>
      <vertAlign val="superscript"/>
      <sz val="12"/>
      <name val="Trebuchet MS"/>
      <family val="2"/>
    </font>
    <font>
      <b/>
      <sz val="12"/>
      <color indexed="53"/>
      <name val="Trebuchet MS"/>
      <family val="2"/>
    </font>
    <font>
      <b/>
      <sz val="10"/>
      <color indexed="10"/>
      <name val="Trebuchet MS"/>
      <family val="2"/>
    </font>
    <font>
      <sz val="10"/>
      <color indexed="9"/>
      <name val="Trebuchet MS"/>
      <family val="2"/>
    </font>
    <font>
      <i/>
      <sz val="10"/>
      <name val="Arial"/>
      <family val="2"/>
    </font>
    <font>
      <sz val="12"/>
      <name val="Trebuchet MS"/>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indexed="8"/>
      <name val="Trebuchet MS"/>
      <family val="2"/>
    </font>
    <font>
      <b/>
      <sz val="10"/>
      <color indexed="8"/>
      <name val="Trebuchet MS"/>
      <family val="2"/>
    </font>
    <font>
      <b/>
      <sz val="11.5"/>
      <color indexed="8"/>
      <name val="Arial"/>
      <family val="2"/>
    </font>
    <font>
      <sz val="10.1"/>
      <color indexed="8"/>
      <name val="Arial"/>
      <family val="2"/>
    </font>
    <font>
      <sz val="8.4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22"/>
        <bgColor indexed="64"/>
      </patternFill>
    </fill>
    <fill>
      <patternFill patternType="solid">
        <fgColor indexed="42"/>
        <bgColor indexed="64"/>
      </patternFill>
    </fill>
    <fill>
      <patternFill patternType="solid">
        <fgColor indexed="53"/>
        <bgColor indexed="64"/>
      </patternFill>
    </fill>
    <fill>
      <patternFill patternType="solid">
        <fgColor indexed="23"/>
        <bgColor indexed="64"/>
      </patternFill>
    </fill>
    <fill>
      <patternFill patternType="solid">
        <fgColor indexed="47"/>
        <bgColor indexed="64"/>
      </patternFill>
    </fill>
    <fill>
      <patternFill patternType="solid">
        <fgColor indexed="51"/>
        <bgColor indexed="64"/>
      </patternFill>
    </fill>
    <fill>
      <patternFill patternType="solid">
        <fgColor indexed="14"/>
        <bgColor indexed="64"/>
      </patternFill>
    </fill>
    <fill>
      <patternFill patternType="solid">
        <fgColor indexed="5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style="double"/>
      <bottom style="thin"/>
    </border>
    <border>
      <left>
        <color indexed="63"/>
      </left>
      <right>
        <color indexed="63"/>
      </right>
      <top style="thin"/>
      <bottom style="double"/>
    </border>
    <border>
      <left>
        <color indexed="63"/>
      </left>
      <right>
        <color indexed="63"/>
      </right>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 fillId="0" borderId="0">
      <alignment/>
      <protection/>
    </xf>
    <xf numFmtId="0" fontId="5" fillId="0" borderId="0">
      <alignment/>
      <protection/>
    </xf>
    <xf numFmtId="0" fontId="0" fillId="32" borderId="7" applyNumberFormat="0" applyFont="0" applyAlignment="0" applyProtection="0"/>
    <xf numFmtId="0" fontId="77" fillId="27" borderId="8" applyNumberFormat="0" applyAlignment="0" applyProtection="0"/>
    <xf numFmtId="9" fontId="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47">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7" fillId="0" borderId="10" xfId="0" applyFont="1" applyBorder="1" applyAlignment="1">
      <alignment horizontal="center"/>
    </xf>
    <xf numFmtId="0" fontId="0" fillId="0" borderId="0" xfId="0" applyFont="1" applyAlignment="1">
      <alignment/>
    </xf>
    <xf numFmtId="0" fontId="8" fillId="33" borderId="11" xfId="0" applyFont="1" applyFill="1" applyBorder="1" applyAlignment="1">
      <alignment/>
    </xf>
    <xf numFmtId="43" fontId="9" fillId="33" borderId="11" xfId="0" applyNumberFormat="1" applyFont="1" applyFill="1" applyBorder="1" applyAlignment="1">
      <alignment horizontal="center"/>
    </xf>
    <xf numFmtId="0" fontId="9" fillId="33" borderId="11" xfId="0" applyFont="1" applyFill="1" applyBorder="1" applyAlignment="1">
      <alignment horizontal="center"/>
    </xf>
    <xf numFmtId="0" fontId="0" fillId="0" borderId="0" xfId="0" applyFont="1" applyAlignment="1">
      <alignment/>
    </xf>
    <xf numFmtId="43" fontId="0" fillId="34" borderId="0" xfId="42" applyNumberFormat="1" applyFont="1" applyFill="1" applyBorder="1" applyAlignment="1">
      <alignment/>
    </xf>
    <xf numFmtId="0" fontId="6" fillId="35" borderId="12" xfId="0" applyFont="1" applyFill="1" applyBorder="1" applyAlignment="1">
      <alignment horizontal="right" indent="1"/>
    </xf>
    <xf numFmtId="43" fontId="0" fillId="35" borderId="12" xfId="0" applyNumberFormat="1" applyFont="1" applyFill="1" applyBorder="1" applyAlignment="1">
      <alignment/>
    </xf>
    <xf numFmtId="0" fontId="8" fillId="36" borderId="11" xfId="0" applyFont="1" applyFill="1" applyBorder="1" applyAlignment="1">
      <alignment/>
    </xf>
    <xf numFmtId="43" fontId="9" fillId="36" borderId="11" xfId="0" applyNumberFormat="1" applyFont="1" applyFill="1" applyBorder="1" applyAlignment="1">
      <alignment horizontal="center"/>
    </xf>
    <xf numFmtId="0" fontId="9" fillId="36" borderId="11" xfId="0" applyFont="1" applyFill="1" applyBorder="1" applyAlignment="1">
      <alignment horizontal="center"/>
    </xf>
    <xf numFmtId="0" fontId="6" fillId="0" borderId="0" xfId="0" applyFont="1" applyAlignment="1">
      <alignment/>
    </xf>
    <xf numFmtId="43" fontId="0" fillId="34" borderId="0" xfId="42" applyNumberFormat="1" applyFont="1" applyFill="1" applyBorder="1" applyAlignment="1">
      <alignment/>
    </xf>
    <xf numFmtId="0" fontId="6" fillId="34" borderId="12" xfId="0" applyFont="1" applyFill="1" applyBorder="1" applyAlignment="1">
      <alignment horizontal="right" indent="1"/>
    </xf>
    <xf numFmtId="43" fontId="0" fillId="34" borderId="12" xfId="0" applyNumberFormat="1" applyFont="1" applyFill="1" applyBorder="1" applyAlignment="1">
      <alignment/>
    </xf>
    <xf numFmtId="0" fontId="10" fillId="0" borderId="0" xfId="0" applyFont="1" applyAlignment="1">
      <alignment horizontal="righ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left"/>
    </xf>
    <xf numFmtId="0" fontId="5" fillId="0" borderId="0" xfId="0" applyFont="1" applyAlignment="1">
      <alignment/>
    </xf>
    <xf numFmtId="0" fontId="8" fillId="37" borderId="11" xfId="0" applyFont="1" applyFill="1" applyBorder="1" applyAlignment="1">
      <alignment/>
    </xf>
    <xf numFmtId="40" fontId="15" fillId="34" borderId="0" xfId="44" applyNumberFormat="1" applyFont="1" applyFill="1" applyBorder="1" applyAlignment="1">
      <alignment horizontal="right" vertical="center"/>
    </xf>
    <xf numFmtId="40" fontId="15" fillId="34" borderId="13" xfId="44" applyNumberFormat="1" applyFont="1" applyFill="1" applyBorder="1" applyAlignment="1">
      <alignment horizontal="right" vertical="center"/>
    </xf>
    <xf numFmtId="0" fontId="16" fillId="34" borderId="0" xfId="0" applyFont="1" applyFill="1" applyBorder="1" applyAlignment="1">
      <alignment horizontal="right" vertical="center"/>
    </xf>
    <xf numFmtId="0" fontId="16" fillId="34" borderId="13" xfId="0" applyFont="1" applyFill="1" applyBorder="1" applyAlignment="1">
      <alignment horizontal="right" vertical="center"/>
    </xf>
    <xf numFmtId="0" fontId="1" fillId="0" borderId="0" xfId="57">
      <alignment/>
      <protection/>
    </xf>
    <xf numFmtId="0" fontId="4" fillId="38" borderId="10" xfId="58" applyFont="1" applyFill="1" applyBorder="1" applyAlignment="1">
      <alignment horizontal="left" vertical="center"/>
      <protection/>
    </xf>
    <xf numFmtId="0" fontId="0" fillId="0" borderId="0" xfId="58" applyFont="1">
      <alignment/>
      <protection/>
    </xf>
    <xf numFmtId="0" fontId="5" fillId="0" borderId="0" xfId="58">
      <alignment/>
      <protection/>
    </xf>
    <xf numFmtId="0" fontId="6" fillId="0" borderId="0" xfId="58" applyFont="1" applyFill="1" applyBorder="1" applyAlignment="1">
      <alignment horizontal="right" vertical="center" indent="1"/>
      <protection/>
    </xf>
    <xf numFmtId="0" fontId="17" fillId="0" borderId="0" xfId="58" applyFont="1" applyAlignment="1">
      <alignment horizontal="right"/>
      <protection/>
    </xf>
    <xf numFmtId="0" fontId="6" fillId="0" borderId="0" xfId="58" applyFont="1" applyBorder="1" applyAlignment="1">
      <alignment horizontal="right"/>
      <protection/>
    </xf>
    <xf numFmtId="0" fontId="6" fillId="34" borderId="0" xfId="58" applyFont="1" applyFill="1" applyBorder="1" applyAlignment="1">
      <alignment horizontal="right" vertical="center"/>
      <protection/>
    </xf>
    <xf numFmtId="3" fontId="5" fillId="34" borderId="0" xfId="44" applyNumberFormat="1" applyFont="1" applyFill="1" applyBorder="1" applyAlignment="1">
      <alignment horizontal="right" vertical="center"/>
    </xf>
    <xf numFmtId="3" fontId="5" fillId="0" borderId="0" xfId="58" applyNumberFormat="1" applyFont="1">
      <alignment/>
      <protection/>
    </xf>
    <xf numFmtId="0" fontId="6" fillId="34" borderId="10" xfId="58" applyFont="1" applyFill="1" applyBorder="1" applyAlignment="1">
      <alignment horizontal="right" vertical="center"/>
      <protection/>
    </xf>
    <xf numFmtId="3" fontId="5" fillId="34" borderId="10" xfId="44" applyNumberFormat="1" applyFont="1" applyFill="1" applyBorder="1" applyAlignment="1">
      <alignment horizontal="right" vertical="center"/>
    </xf>
    <xf numFmtId="0" fontId="6" fillId="34" borderId="14" xfId="58" applyFont="1" applyFill="1" applyBorder="1" applyAlignment="1">
      <alignment horizontal="right" vertical="center"/>
      <protection/>
    </xf>
    <xf numFmtId="3" fontId="5" fillId="34" borderId="14" xfId="44" applyNumberFormat="1" applyFont="1" applyFill="1" applyBorder="1" applyAlignment="1">
      <alignment horizontal="right" vertical="center"/>
    </xf>
    <xf numFmtId="0" fontId="6" fillId="0" borderId="0" xfId="58" applyFont="1" applyAlignment="1">
      <alignment horizontal="right"/>
      <protection/>
    </xf>
    <xf numFmtId="0" fontId="0" fillId="0" borderId="15" xfId="58" applyFont="1" applyBorder="1">
      <alignment/>
      <protection/>
    </xf>
    <xf numFmtId="0" fontId="6" fillId="0" borderId="15" xfId="58" applyFont="1" applyBorder="1" applyAlignment="1">
      <alignment horizontal="right"/>
      <protection/>
    </xf>
    <xf numFmtId="0" fontId="8" fillId="33" borderId="11" xfId="58" applyFont="1" applyFill="1" applyBorder="1">
      <alignment/>
      <protection/>
    </xf>
    <xf numFmtId="43" fontId="24" fillId="33" borderId="11" xfId="58" applyNumberFormat="1" applyFont="1" applyFill="1" applyBorder="1" applyAlignment="1">
      <alignment horizontal="center"/>
      <protection/>
    </xf>
    <xf numFmtId="0" fontId="5" fillId="0" borderId="0" xfId="58" applyFont="1">
      <alignment/>
      <protection/>
    </xf>
    <xf numFmtId="0" fontId="14" fillId="35" borderId="12" xfId="58" applyFont="1" applyFill="1" applyBorder="1" applyAlignment="1">
      <alignment horizontal="right" indent="1"/>
      <protection/>
    </xf>
    <xf numFmtId="3" fontId="5" fillId="35" borderId="12" xfId="58" applyNumberFormat="1" applyFont="1" applyFill="1" applyBorder="1">
      <alignment/>
      <protection/>
    </xf>
    <xf numFmtId="0" fontId="8" fillId="36" borderId="11" xfId="58" applyFont="1" applyFill="1" applyBorder="1">
      <alignment/>
      <protection/>
    </xf>
    <xf numFmtId="43" fontId="24" fillId="36" borderId="11" xfId="58" applyNumberFormat="1" applyFont="1" applyFill="1" applyBorder="1" applyAlignment="1">
      <alignment horizontal="center"/>
      <protection/>
    </xf>
    <xf numFmtId="0" fontId="14" fillId="34" borderId="12" xfId="58" applyFont="1" applyFill="1" applyBorder="1" applyAlignment="1">
      <alignment horizontal="right" indent="1"/>
      <protection/>
    </xf>
    <xf numFmtId="3" fontId="5" fillId="34" borderId="12" xfId="58" applyNumberFormat="1" applyFont="1" applyFill="1" applyBorder="1">
      <alignment/>
      <protection/>
    </xf>
    <xf numFmtId="0" fontId="4" fillId="38" borderId="10" xfId="58" applyFont="1" applyFill="1" applyBorder="1" applyAlignment="1">
      <alignment vertical="center"/>
      <protection/>
    </xf>
    <xf numFmtId="0" fontId="19" fillId="36" borderId="0" xfId="57" applyFont="1" applyFill="1" applyBorder="1" applyAlignment="1">
      <alignment horizontal="left" vertical="top"/>
      <protection/>
    </xf>
    <xf numFmtId="0" fontId="19" fillId="36" borderId="0" xfId="57" applyFont="1" applyFill="1" applyBorder="1" applyAlignment="1">
      <alignment horizontal="left" vertical="top" wrapText="1"/>
      <protection/>
    </xf>
    <xf numFmtId="0" fontId="20" fillId="36" borderId="0" xfId="57" applyFont="1" applyFill="1" applyBorder="1" applyAlignment="1">
      <alignment horizontal="left" vertical="top"/>
      <protection/>
    </xf>
    <xf numFmtId="0" fontId="23" fillId="38" borderId="10" xfId="58" applyFont="1" applyFill="1" applyBorder="1" applyAlignment="1">
      <alignment horizontal="right" vertical="center"/>
      <protection/>
    </xf>
    <xf numFmtId="0" fontId="23" fillId="38" borderId="10" xfId="58" applyFont="1" applyFill="1" applyBorder="1" applyAlignment="1">
      <alignment horizontal="left" vertical="center"/>
      <protection/>
    </xf>
    <xf numFmtId="43" fontId="0" fillId="0" borderId="0" xfId="42" applyNumberFormat="1" applyFont="1" applyFill="1" applyBorder="1" applyAlignment="1">
      <alignment/>
    </xf>
    <xf numFmtId="43" fontId="21" fillId="34" borderId="0" xfId="42" applyFont="1" applyFill="1" applyBorder="1" applyAlignment="1">
      <alignment/>
    </xf>
    <xf numFmtId="43" fontId="21" fillId="38" borderId="0" xfId="42" applyFont="1" applyFill="1" applyBorder="1" applyAlignment="1">
      <alignment/>
    </xf>
    <xf numFmtId="0" fontId="4" fillId="38" borderId="10" xfId="0" applyFont="1" applyFill="1" applyBorder="1" applyAlignment="1">
      <alignment vertical="center"/>
    </xf>
    <xf numFmtId="0" fontId="4" fillId="38" borderId="10" xfId="0" applyFont="1" applyFill="1" applyBorder="1" applyAlignment="1">
      <alignment vertical="center" wrapText="1"/>
    </xf>
    <xf numFmtId="0" fontId="0" fillId="0" borderId="0" xfId="0" applyAlignment="1">
      <alignment wrapText="1"/>
    </xf>
    <xf numFmtId="0" fontId="0" fillId="0" borderId="0" xfId="0" applyFont="1" applyFill="1" applyAlignment="1">
      <alignment/>
    </xf>
    <xf numFmtId="0" fontId="6" fillId="0" borderId="11" xfId="0" applyFont="1" applyFill="1" applyBorder="1" applyAlignment="1">
      <alignment/>
    </xf>
    <xf numFmtId="43" fontId="26" fillId="0" borderId="11" xfId="0" applyNumberFormat="1" applyFont="1" applyFill="1" applyBorder="1" applyAlignment="1">
      <alignment horizontal="center"/>
    </xf>
    <xf numFmtId="0" fontId="26" fillId="0" borderId="11" xfId="0" applyFont="1" applyFill="1" applyBorder="1" applyAlignment="1">
      <alignment horizontal="center"/>
    </xf>
    <xf numFmtId="0" fontId="18" fillId="0" borderId="0" xfId="0" applyFont="1" applyBorder="1" applyAlignment="1">
      <alignment horizontal="right"/>
    </xf>
    <xf numFmtId="0" fontId="23" fillId="34" borderId="0" xfId="0" applyFont="1" applyFill="1" applyAlignment="1">
      <alignment/>
    </xf>
    <xf numFmtId="0" fontId="0" fillId="34" borderId="0" xfId="0" applyFill="1" applyAlignment="1">
      <alignment wrapText="1"/>
    </xf>
    <xf numFmtId="0" fontId="5" fillId="0" borderId="0" xfId="0" applyFont="1" applyAlignment="1">
      <alignment horizontal="right"/>
    </xf>
    <xf numFmtId="0" fontId="28" fillId="0" borderId="0" xfId="0" applyFont="1" applyAlignment="1">
      <alignment horizontal="right"/>
    </xf>
    <xf numFmtId="43" fontId="18" fillId="0" borderId="0" xfId="57" applyNumberFormat="1" applyFont="1">
      <alignment/>
      <protection/>
    </xf>
    <xf numFmtId="0" fontId="0" fillId="0" borderId="0" xfId="0" applyFont="1" applyAlignment="1">
      <alignment horizontal="right" indent="1"/>
    </xf>
    <xf numFmtId="178" fontId="10" fillId="0" borderId="0" xfId="61" applyNumberFormat="1" applyFont="1" applyAlignment="1">
      <alignment horizontal="right"/>
    </xf>
    <xf numFmtId="0" fontId="5" fillId="0" borderId="0" xfId="58" applyFont="1" applyAlignment="1">
      <alignment horizontal="right" indent="1"/>
      <protection/>
    </xf>
    <xf numFmtId="178" fontId="5" fillId="0" borderId="0" xfId="61" applyNumberFormat="1" applyFont="1" applyAlignment="1">
      <alignment horizontal="right"/>
    </xf>
    <xf numFmtId="0" fontId="5" fillId="0" borderId="0" xfId="0" applyFont="1" applyBorder="1" applyAlignment="1">
      <alignment horizontal="right"/>
    </xf>
    <xf numFmtId="0" fontId="5" fillId="34" borderId="0" xfId="0" applyFont="1" applyFill="1" applyBorder="1" applyAlignment="1">
      <alignment horizontal="right"/>
    </xf>
    <xf numFmtId="0" fontId="33" fillId="0" borderId="0" xfId="0" applyFont="1" applyAlignment="1">
      <alignment/>
    </xf>
    <xf numFmtId="3" fontId="5" fillId="0" borderId="16" xfId="42" applyNumberFormat="1" applyFont="1" applyFill="1" applyBorder="1" applyAlignment="1" applyProtection="1">
      <alignment/>
      <protection locked="0"/>
    </xf>
    <xf numFmtId="3" fontId="5" fillId="0" borderId="17" xfId="42" applyNumberFormat="1" applyFont="1" applyFill="1" applyBorder="1" applyAlignment="1" applyProtection="1">
      <alignment/>
      <protection locked="0"/>
    </xf>
    <xf numFmtId="3" fontId="5" fillId="0" borderId="18" xfId="42" applyNumberFormat="1" applyFont="1" applyFill="1" applyBorder="1" applyAlignment="1" applyProtection="1">
      <alignment/>
      <protection locked="0"/>
    </xf>
    <xf numFmtId="0" fontId="21" fillId="0" borderId="16" xfId="57" applyFont="1" applyFill="1" applyBorder="1">
      <alignment/>
      <protection/>
    </xf>
    <xf numFmtId="173" fontId="21" fillId="0" borderId="16" xfId="57" applyNumberFormat="1" applyFont="1" applyFill="1" applyBorder="1" applyAlignment="1">
      <alignment horizontal="right"/>
      <protection/>
    </xf>
    <xf numFmtId="43" fontId="21" fillId="0" borderId="16" xfId="42" applyFont="1" applyFill="1" applyBorder="1" applyAlignment="1">
      <alignment/>
    </xf>
    <xf numFmtId="0" fontId="1" fillId="0" borderId="16" xfId="57" applyBorder="1">
      <alignment/>
      <protection/>
    </xf>
    <xf numFmtId="0" fontId="23" fillId="0" borderId="16" xfId="0" applyFont="1" applyBorder="1" applyAlignment="1" applyProtection="1">
      <alignment horizontal="center"/>
      <protection locked="0"/>
    </xf>
    <xf numFmtId="0" fontId="6" fillId="39" borderId="0" xfId="0" applyFont="1" applyFill="1" applyAlignment="1">
      <alignment horizontal="center"/>
    </xf>
    <xf numFmtId="0" fontId="0" fillId="0" borderId="16" xfId="0" applyBorder="1" applyAlignment="1">
      <alignment/>
    </xf>
    <xf numFmtId="0" fontId="0" fillId="0" borderId="16" xfId="0" applyBorder="1" applyAlignment="1">
      <alignment horizontal="center"/>
    </xf>
    <xf numFmtId="0" fontId="0" fillId="0" borderId="0" xfId="0" applyFont="1" applyAlignment="1">
      <alignment horizontal="left" indent="1"/>
    </xf>
    <xf numFmtId="0" fontId="0" fillId="0" borderId="0" xfId="0" applyAlignment="1">
      <alignment/>
    </xf>
    <xf numFmtId="0" fontId="6" fillId="0" borderId="0" xfId="0" applyFont="1" applyAlignment="1">
      <alignment/>
    </xf>
    <xf numFmtId="0" fontId="0" fillId="0" borderId="0" xfId="0" applyFont="1" applyAlignment="1">
      <alignment horizontal="left"/>
    </xf>
    <xf numFmtId="0" fontId="0" fillId="0" borderId="0" xfId="0" applyAlignment="1">
      <alignment horizontal="left" indent="1"/>
    </xf>
    <xf numFmtId="0" fontId="27" fillId="0" borderId="0" xfId="0" applyFont="1" applyAlignment="1">
      <alignment/>
    </xf>
    <xf numFmtId="0" fontId="0" fillId="0" borderId="0" xfId="0" applyAlignment="1">
      <alignment horizontal="left"/>
    </xf>
    <xf numFmtId="0" fontId="0" fillId="0" borderId="0" xfId="0" applyAlignment="1">
      <alignment horizontal="left" wrapText="1" indent="1"/>
    </xf>
    <xf numFmtId="0" fontId="0" fillId="0" borderId="0" xfId="0" applyFill="1" applyBorder="1" applyAlignment="1">
      <alignment horizontal="left" indent="1"/>
    </xf>
    <xf numFmtId="0" fontId="6" fillId="0" borderId="0" xfId="0" applyFont="1" applyAlignment="1">
      <alignment horizontal="left" indent="1"/>
    </xf>
    <xf numFmtId="0" fontId="23" fillId="0" borderId="0" xfId="0" applyFont="1" applyFill="1" applyAlignment="1">
      <alignment/>
    </xf>
    <xf numFmtId="0" fontId="35" fillId="0" borderId="10" xfId="0" applyFont="1" applyFill="1" applyBorder="1" applyAlignment="1">
      <alignment horizontal="right"/>
    </xf>
    <xf numFmtId="0" fontId="25" fillId="0" borderId="0" xfId="0" applyFont="1" applyAlignment="1">
      <alignment horizontal="left" indent="1"/>
    </xf>
    <xf numFmtId="0" fontId="6" fillId="0" borderId="0" xfId="0" applyFont="1" applyAlignment="1">
      <alignment horizontal="left"/>
    </xf>
    <xf numFmtId="0" fontId="0" fillId="0" borderId="0" xfId="0" applyBorder="1" applyAlignment="1">
      <alignment horizontal="center"/>
    </xf>
    <xf numFmtId="0" fontId="0" fillId="0" borderId="0" xfId="0" applyFill="1" applyBorder="1" applyAlignment="1">
      <alignment/>
    </xf>
    <xf numFmtId="0" fontId="0" fillId="34" borderId="0" xfId="0" applyFill="1" applyBorder="1" applyAlignment="1">
      <alignment horizontal="center"/>
    </xf>
    <xf numFmtId="0" fontId="0" fillId="0" borderId="0" xfId="0" applyFill="1" applyBorder="1" applyAlignment="1">
      <alignment horizontal="left"/>
    </xf>
    <xf numFmtId="0" fontId="27" fillId="0" borderId="0" xfId="0" applyFont="1" applyFill="1" applyBorder="1" applyAlignment="1">
      <alignment horizontal="left"/>
    </xf>
    <xf numFmtId="0" fontId="25" fillId="0" borderId="0" xfId="0" applyFont="1" applyAlignment="1">
      <alignment horizontal="left"/>
    </xf>
    <xf numFmtId="0" fontId="2" fillId="0" borderId="0" xfId="53" applyAlignment="1" applyProtection="1">
      <alignment/>
      <protection/>
    </xf>
    <xf numFmtId="0" fontId="36" fillId="0" borderId="0" xfId="0" applyFont="1" applyAlignment="1">
      <alignment horizontal="left"/>
    </xf>
    <xf numFmtId="0" fontId="0" fillId="0" borderId="0" xfId="0" applyNumberFormat="1" applyAlignment="1">
      <alignment horizontal="left" indent="1"/>
    </xf>
    <xf numFmtId="0" fontId="1" fillId="0" borderId="16" xfId="57" applyFont="1" applyFill="1" applyBorder="1">
      <alignment/>
      <protection/>
    </xf>
    <xf numFmtId="0" fontId="30" fillId="0" borderId="0" xfId="0" applyFont="1" applyAlignment="1">
      <alignment horizontal="left" indent="1"/>
    </xf>
    <xf numFmtId="0" fontId="4" fillId="38" borderId="10" xfId="0" applyFont="1" applyFill="1" applyBorder="1" applyAlignment="1">
      <alignment horizontal="center" vertical="center"/>
    </xf>
    <xf numFmtId="0" fontId="5" fillId="0" borderId="0" xfId="0" applyFont="1" applyAlignment="1">
      <alignment horizontal="center"/>
    </xf>
    <xf numFmtId="0" fontId="19" fillId="36" borderId="0" xfId="57" applyFont="1" applyFill="1" applyBorder="1" applyAlignment="1">
      <alignment horizontal="center" vertical="top"/>
      <protection/>
    </xf>
    <xf numFmtId="0" fontId="21" fillId="0" borderId="16" xfId="57" applyFont="1" applyFill="1" applyBorder="1" applyAlignment="1">
      <alignment horizontal="center"/>
      <protection/>
    </xf>
    <xf numFmtId="0" fontId="1" fillId="0" borderId="16" xfId="57" applyBorder="1" applyAlignment="1">
      <alignment horizontal="center"/>
      <protection/>
    </xf>
    <xf numFmtId="0" fontId="1" fillId="0" borderId="0" xfId="57" applyAlignment="1">
      <alignment horizontal="center"/>
      <protection/>
    </xf>
    <xf numFmtId="0" fontId="6" fillId="0" borderId="0" xfId="0" applyNumberFormat="1" applyFont="1" applyAlignment="1">
      <alignment horizontal="left" indent="1"/>
    </xf>
    <xf numFmtId="0" fontId="36" fillId="0" borderId="0" xfId="0" applyNumberFormat="1" applyFont="1" applyAlignment="1">
      <alignment horizontal="left" indent="1"/>
    </xf>
    <xf numFmtId="0" fontId="37" fillId="40" borderId="0" xfId="0" applyFont="1" applyFill="1" applyAlignment="1">
      <alignment/>
    </xf>
    <xf numFmtId="0" fontId="0" fillId="34" borderId="0" xfId="0" applyFill="1" applyAlignment="1">
      <alignment/>
    </xf>
    <xf numFmtId="0" fontId="37" fillId="41" borderId="0" xfId="0" applyFont="1" applyFill="1" applyAlignment="1">
      <alignment/>
    </xf>
    <xf numFmtId="0" fontId="25" fillId="0" borderId="0" xfId="0" applyNumberFormat="1" applyFont="1" applyAlignment="1">
      <alignment horizontal="left" indent="1"/>
    </xf>
    <xf numFmtId="0" fontId="38" fillId="0" borderId="0" xfId="57" applyFont="1">
      <alignment/>
      <protection/>
    </xf>
    <xf numFmtId="0" fontId="2" fillId="0" borderId="0" xfId="53" applyAlignment="1" applyProtection="1">
      <alignment horizontal="right"/>
      <protection/>
    </xf>
    <xf numFmtId="49" fontId="22" fillId="36" borderId="0" xfId="0" applyNumberFormat="1" applyFont="1" applyFill="1" applyAlignment="1">
      <alignment/>
    </xf>
    <xf numFmtId="49" fontId="0" fillId="39" borderId="0" xfId="0" applyNumberFormat="1" applyFont="1" applyFill="1" applyAlignment="1">
      <alignment/>
    </xf>
    <xf numFmtId="49" fontId="0" fillId="0" borderId="0" xfId="0" applyNumberFormat="1" applyAlignment="1">
      <alignment/>
    </xf>
    <xf numFmtId="0" fontId="24" fillId="0" borderId="0" xfId="0" applyFont="1" applyAlignment="1">
      <alignment/>
    </xf>
    <xf numFmtId="49" fontId="0" fillId="0" borderId="16" xfId="0" applyNumberFormat="1" applyFont="1" applyBorder="1" applyAlignment="1">
      <alignment/>
    </xf>
    <xf numFmtId="0" fontId="39" fillId="0" borderId="0" xfId="0" applyFont="1" applyAlignment="1">
      <alignment horizontal="right"/>
    </xf>
    <xf numFmtId="184" fontId="29" fillId="0" borderId="15" xfId="58" applyNumberFormat="1" applyFont="1" applyBorder="1" applyAlignment="1">
      <alignment horizontal="center"/>
      <protection/>
    </xf>
    <xf numFmtId="14" fontId="39" fillId="0" borderId="16" xfId="0" applyNumberFormat="1" applyFont="1" applyBorder="1" applyAlignment="1" applyProtection="1">
      <alignment horizontal="center"/>
      <protection locked="0"/>
    </xf>
    <xf numFmtId="172" fontId="29" fillId="34" borderId="0" xfId="0" applyNumberFormat="1" applyFont="1" applyFill="1" applyAlignment="1">
      <alignment/>
    </xf>
    <xf numFmtId="0" fontId="2" fillId="0" borderId="0" xfId="53" applyFont="1" applyAlignment="1" applyProtection="1">
      <alignment/>
      <protection/>
    </xf>
    <xf numFmtId="0" fontId="4" fillId="38" borderId="10"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eckbook-register" xfId="57"/>
    <cellStyle name="Normal_family-budget-planner" xfId="58"/>
    <cellStyle name="Note" xfId="59"/>
    <cellStyle name="Output" xfId="60"/>
    <cellStyle name="Percent" xfId="61"/>
    <cellStyle name="Title" xfId="62"/>
    <cellStyle name="Total" xfId="63"/>
    <cellStyle name="Warning Text" xfId="64"/>
  </cellStyles>
  <dxfs count="19">
    <dxf>
      <font>
        <color indexed="9"/>
      </font>
      <fill>
        <patternFill>
          <bgColor indexed="54"/>
        </patternFill>
      </fill>
    </dxf>
    <dxf>
      <font>
        <color indexed="9"/>
      </font>
      <fill>
        <patternFill>
          <bgColor indexed="14"/>
        </patternFill>
      </fill>
    </dxf>
    <dxf>
      <fill>
        <patternFill>
          <bgColor indexed="55"/>
        </patternFill>
      </fill>
    </dxf>
    <dxf>
      <font>
        <color indexed="9"/>
      </font>
      <fill>
        <patternFill>
          <bgColor indexed="10"/>
        </patternFill>
      </fill>
    </dxf>
    <dxf>
      <font>
        <color indexed="10"/>
      </font>
    </dxf>
    <dxf>
      <font>
        <color indexed="9"/>
      </font>
      <fill>
        <patternFill>
          <bgColor indexed="10"/>
        </patternFill>
      </fill>
    </dxf>
    <dxf>
      <font>
        <color indexed="9"/>
      </font>
      <fill>
        <patternFill>
          <bgColor indexed="54"/>
        </patternFill>
      </fill>
    </dxf>
    <dxf>
      <fill>
        <patternFill>
          <bgColor indexed="22"/>
        </patternFill>
      </fill>
    </dxf>
    <dxf>
      <font>
        <color indexed="9"/>
      </font>
      <fill>
        <patternFill>
          <bgColor indexed="14"/>
        </patternFill>
      </fill>
    </dxf>
    <dxf>
      <font>
        <color indexed="10"/>
      </font>
    </dxf>
    <dxf>
      <font>
        <color indexed="58"/>
      </font>
    </dxf>
    <dxf>
      <font>
        <color indexed="16"/>
      </font>
    </dxf>
    <dxf>
      <font>
        <color indexed="9"/>
      </font>
      <fill>
        <patternFill>
          <bgColor indexed="10"/>
        </patternFill>
      </fill>
    </dxf>
    <dxf>
      <font>
        <color rgb="FFFFFFFF"/>
      </font>
      <fill>
        <patternFill>
          <bgColor rgb="FFFF0000"/>
        </patternFill>
      </fill>
      <border/>
    </dxf>
    <dxf>
      <font>
        <color rgb="FF6B0C00"/>
      </font>
      <border/>
    </dxf>
    <dxf>
      <font>
        <color rgb="FF085108"/>
      </font>
      <border/>
    </dxf>
    <dxf>
      <font>
        <color rgb="FFFF0000"/>
      </font>
      <border/>
    </dxf>
    <dxf>
      <font>
        <color rgb="FFFFFFFF"/>
      </font>
      <fill>
        <patternFill>
          <bgColor rgb="FFFF99FF"/>
        </patternFill>
      </fill>
      <border/>
    </dxf>
    <dxf>
      <font>
        <color rgb="FFFFFFFF"/>
      </font>
      <fill>
        <patternFill>
          <bgColor rgb="FF87743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99FF"/>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Expense Summary</a:t>
            </a:r>
          </a:p>
        </c:rich>
      </c:tx>
      <c:layout>
        <c:manualLayout>
          <c:xMode val="factor"/>
          <c:yMode val="factor"/>
          <c:x val="-0.3165"/>
          <c:y val="-0.01925"/>
        </c:manualLayout>
      </c:layout>
      <c:spPr>
        <a:noFill/>
        <a:ln>
          <a:noFill/>
        </a:ln>
      </c:spPr>
    </c:title>
    <c:plotArea>
      <c:layout>
        <c:manualLayout>
          <c:xMode val="edge"/>
          <c:yMode val="edge"/>
          <c:x val="0"/>
          <c:y val="0.04975"/>
          <c:w val="0.96025"/>
          <c:h val="0.95025"/>
        </c:manualLayout>
      </c:layout>
      <c:barChart>
        <c:barDir val="bar"/>
        <c:grouping val="clustered"/>
        <c:varyColors val="0"/>
        <c:ser>
          <c:idx val="0"/>
          <c:order val="0"/>
          <c:tx>
            <c:strRef>
              <c:f>Report!$G$7</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Report!$G$8:$G$21</c:f>
              <c:numCache/>
            </c:numRef>
          </c:val>
        </c:ser>
        <c:ser>
          <c:idx val="1"/>
          <c:order val="1"/>
          <c:tx>
            <c:strRef>
              <c:f>Report!$H$7</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Report!$F$8:$F$21</c:f>
              <c:strCache/>
            </c:strRef>
          </c:cat>
          <c:val>
            <c:numRef>
              <c:f>Report!$H$8:$H$21</c:f>
              <c:numCache/>
            </c:numRef>
          </c:val>
        </c:ser>
        <c:overlap val="30"/>
        <c:gapWidth val="100"/>
        <c:axId val="23244034"/>
        <c:axId val="7869715"/>
      </c:barChart>
      <c:catAx>
        <c:axId val="23244034"/>
        <c:scaling>
          <c:orientation val="maxMin"/>
        </c:scaling>
        <c:axPos val="l"/>
        <c:delete val="0"/>
        <c:numFmt formatCode="General" sourceLinked="1"/>
        <c:majorTickMark val="out"/>
        <c:minorTickMark val="none"/>
        <c:tickLblPos val="nextTo"/>
        <c:spPr>
          <a:ln w="3175">
            <a:solidFill>
              <a:srgbClr val="000000"/>
            </a:solidFill>
          </a:ln>
        </c:spPr>
        <c:crossAx val="7869715"/>
        <c:crosses val="autoZero"/>
        <c:auto val="1"/>
        <c:lblOffset val="100"/>
        <c:tickLblSkip val="1"/>
        <c:noMultiLvlLbl val="0"/>
      </c:catAx>
      <c:valAx>
        <c:axId val="7869715"/>
        <c:scaling>
          <c:orientation val="minMax"/>
        </c:scaling>
        <c:axPos val="t"/>
        <c:delete val="1"/>
        <c:majorTickMark val="out"/>
        <c:minorTickMark val="none"/>
        <c:tickLblPos val="nextTo"/>
        <c:crossAx val="23244034"/>
        <c:crossesAt val="1"/>
        <c:crossBetween val="between"/>
        <c:dispUnits/>
      </c:valAx>
      <c:spPr>
        <a:noFill/>
        <a:ln>
          <a:noFill/>
        </a:ln>
      </c:spPr>
    </c:plotArea>
    <c:legend>
      <c:legendPos val="r"/>
      <c:layout>
        <c:manualLayout>
          <c:xMode val="edge"/>
          <c:yMode val="edge"/>
          <c:x val="0.45075"/>
          <c:y val="0"/>
          <c:w val="0.42275"/>
          <c:h val="0.043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38"/>
          <c:w val="0.9975"/>
          <c:h val="0.80275"/>
        </c:manualLayout>
      </c:layout>
      <c:barChart>
        <c:barDir val="bar"/>
        <c:grouping val="clustered"/>
        <c:varyColors val="0"/>
        <c:ser>
          <c:idx val="0"/>
          <c:order val="0"/>
          <c:tx>
            <c:strRef>
              <c:f>Report!$B$8</c:f>
              <c:strCache>
                <c:ptCount val="1"/>
                <c:pt idx="0">
                  <c:v>Budget</c:v>
                </c:pt>
              </c:strCache>
            </c:strRef>
          </c:tx>
          <c:spPr>
            <a:solidFill>
              <a:srgbClr val="BCC5E1"/>
            </a:solidFill>
            <a:ln w="12700">
              <a:solidFill>
                <a:srgbClr val="27335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Report!$B$9:$B$11</c:f>
              <c:numCache/>
            </c:numRef>
          </c:val>
        </c:ser>
        <c:ser>
          <c:idx val="1"/>
          <c:order val="1"/>
          <c:tx>
            <c:strRef>
              <c:f>Report!$C$8</c:f>
              <c:strCache>
                <c:ptCount val="1"/>
                <c:pt idx="0">
                  <c:v>Actual</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Report!$A$9:$A$11</c:f>
              <c:strCache/>
            </c:strRef>
          </c:cat>
          <c:val>
            <c:numRef>
              <c:f>Report!$C$9:$C$11</c:f>
              <c:numCache/>
            </c:numRef>
          </c:val>
        </c:ser>
        <c:overlap val="30"/>
        <c:gapWidth val="100"/>
        <c:axId val="3718572"/>
        <c:axId val="33467149"/>
      </c:barChart>
      <c:catAx>
        <c:axId val="3718572"/>
        <c:scaling>
          <c:orientation val="maxMin"/>
        </c:scaling>
        <c:axPos val="l"/>
        <c:delete val="0"/>
        <c:numFmt formatCode="General" sourceLinked="1"/>
        <c:majorTickMark val="out"/>
        <c:minorTickMark val="none"/>
        <c:tickLblPos val="nextTo"/>
        <c:spPr>
          <a:ln w="3175">
            <a:solidFill>
              <a:srgbClr val="000000"/>
            </a:solidFill>
          </a:ln>
        </c:spPr>
        <c:crossAx val="33467149"/>
        <c:crosses val="autoZero"/>
        <c:auto val="1"/>
        <c:lblOffset val="100"/>
        <c:tickLblSkip val="1"/>
        <c:noMultiLvlLbl val="0"/>
      </c:catAx>
      <c:valAx>
        <c:axId val="33467149"/>
        <c:scaling>
          <c:orientation val="minMax"/>
        </c:scaling>
        <c:axPos val="t"/>
        <c:majorGridlines>
          <c:spPr>
            <a:ln w="3175">
              <a:solidFill>
                <a:srgbClr val="B2B2B2"/>
              </a:solidFill>
            </a:ln>
          </c:spPr>
        </c:majorGridlines>
        <c:delete val="0"/>
        <c:numFmt formatCode="0" sourceLinked="0"/>
        <c:majorTickMark val="out"/>
        <c:minorTickMark val="none"/>
        <c:tickLblPos val="nextTo"/>
        <c:spPr>
          <a:ln w="3175">
            <a:solidFill>
              <a:srgbClr val="000000"/>
            </a:solidFill>
          </a:ln>
        </c:spPr>
        <c:crossAx val="3718572"/>
        <c:crossesAt val="1"/>
        <c:crossBetween val="between"/>
        <c:dispUnits/>
      </c:valAx>
      <c:spPr>
        <a:noFill/>
        <a:ln>
          <a:noFill/>
        </a:ln>
      </c:spPr>
    </c:plotArea>
    <c:legend>
      <c:legendPos val="r"/>
      <c:layout>
        <c:manualLayout>
          <c:xMode val="edge"/>
          <c:yMode val="edge"/>
          <c:x val="0.30375"/>
          <c:y val="0"/>
          <c:w val="0.42275"/>
          <c:h val="0.16075"/>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image" Target="../media/image4.png" /><Relationship Id="rId5" Type="http://schemas.openxmlformats.org/officeDocument/2006/relationships/image" Target="../media/image2.png" /><Relationship Id="rId6" Type="http://schemas.openxmlformats.org/officeDocument/2006/relationships/image" Target="../media/image3.png" /><Relationship Id="rId7" Type="http://schemas.openxmlformats.org/officeDocument/2006/relationships/hyperlink" Target="https://www.vertex42.com/ExcelTemplates/money-management-template.html?ref=xls" TargetMode="External" /><Relationship Id="rId8" Type="http://schemas.openxmlformats.org/officeDocument/2006/relationships/hyperlink" Target="https://www.vertex42.com/ExcelTemplates/money-management-template.html?ref=xl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 Id="rId5"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5019675</xdr:colOff>
      <xdr:row>0</xdr:row>
      <xdr:rowOff>0</xdr:rowOff>
    </xdr:from>
    <xdr:to>
      <xdr:col>2</xdr:col>
      <xdr:colOff>895350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562600" y="0"/>
          <a:ext cx="1333500" cy="285750"/>
        </a:xfrm>
        <a:prstGeom prst="rect">
          <a:avLst/>
        </a:prstGeom>
        <a:noFill/>
        <a:ln w="9525" cmpd="sng">
          <a:noFill/>
        </a:ln>
      </xdr:spPr>
    </xdr:pic>
    <xdr:clientData/>
  </xdr:twoCellAnchor>
  <xdr:twoCellAnchor>
    <xdr:from>
      <xdr:col>1</xdr:col>
      <xdr:colOff>409575</xdr:colOff>
      <xdr:row>137</xdr:row>
      <xdr:rowOff>57150</xdr:rowOff>
    </xdr:from>
    <xdr:to>
      <xdr:col>1</xdr:col>
      <xdr:colOff>2695575</xdr:colOff>
      <xdr:row>141</xdr:row>
      <xdr:rowOff>142875</xdr:rowOff>
    </xdr:to>
    <xdr:grpSp>
      <xdr:nvGrpSpPr>
        <xdr:cNvPr id="2" name="Group 14"/>
        <xdr:cNvGrpSpPr>
          <a:grpSpLocks/>
        </xdr:cNvGrpSpPr>
      </xdr:nvGrpSpPr>
      <xdr:grpSpPr>
        <a:xfrm>
          <a:off x="952500" y="26670000"/>
          <a:ext cx="2286000" cy="847725"/>
          <a:chOff x="57" y="2109"/>
          <a:chExt cx="240" cy="89"/>
        </a:xfrm>
        <a:solidFill>
          <a:srgbClr val="FFFFFF"/>
        </a:solidFill>
      </xdr:grpSpPr>
      <xdr:pic>
        <xdr:nvPicPr>
          <xdr:cNvPr id="3" name="Picture 10"/>
          <xdr:cNvPicPr preferRelativeResize="1">
            <a:picLocks noChangeAspect="1"/>
          </xdr:cNvPicPr>
        </xdr:nvPicPr>
        <xdr:blipFill>
          <a:blip r:embed="rId4"/>
          <a:stretch>
            <a:fillRect/>
          </a:stretch>
        </xdr:blipFill>
        <xdr:spPr>
          <a:xfrm>
            <a:off x="57" y="2134"/>
            <a:ext cx="240" cy="64"/>
          </a:xfrm>
          <a:prstGeom prst="rect">
            <a:avLst/>
          </a:prstGeom>
          <a:noFill/>
          <a:ln w="1" cmpd="sng">
            <a:noFill/>
          </a:ln>
        </xdr:spPr>
      </xdr:pic>
      <xdr:sp>
        <xdr:nvSpPr>
          <xdr:cNvPr id="4" name="Line 11"/>
          <xdr:cNvSpPr>
            <a:spLocks/>
          </xdr:cNvSpPr>
        </xdr:nvSpPr>
        <xdr:spPr>
          <a:xfrm flipH="1">
            <a:off x="94" y="2125"/>
            <a:ext cx="41" cy="3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Trebuchet MS"/>
                <a:ea typeface="Trebuchet MS"/>
                <a:cs typeface="Trebuchet MS"/>
              </a:rPr>
              <a:t/>
            </a:r>
          </a:p>
        </xdr:txBody>
      </xdr:sp>
      <xdr:sp>
        <xdr:nvSpPr>
          <xdr:cNvPr id="5" name="Text Box 13"/>
          <xdr:cNvSpPr txBox="1">
            <a:spLocks noChangeArrowheads="1"/>
          </xdr:cNvSpPr>
        </xdr:nvSpPr>
        <xdr:spPr>
          <a:xfrm>
            <a:off x="136" y="2109"/>
            <a:ext cx="63" cy="23"/>
          </a:xfrm>
          <a:prstGeom prst="rect">
            <a:avLst/>
          </a:prstGeom>
          <a:noFill/>
          <a:ln w="9525" cmpd="sng">
            <a:noFill/>
          </a:ln>
        </xdr:spPr>
        <xdr:txBody>
          <a:bodyPr vertOverflow="clip" wrap="square" lIns="18288" tIns="32004" rIns="0" bIns="0">
            <a:spAutoFit/>
          </a:bodyPr>
          <a:p>
            <a:pPr algn="l">
              <a:defRPr/>
            </a:pPr>
            <a:r>
              <a:rPr lang="en-US" cap="none" sz="1000" b="0" i="0" u="none" baseline="0">
                <a:solidFill>
                  <a:srgbClr val="000000"/>
                </a:solidFill>
                <a:latin typeface="Trebuchet MS"/>
                <a:ea typeface="Trebuchet MS"/>
                <a:cs typeface="Trebuchet MS"/>
              </a:rPr>
              <a:t>Fill Handle</a:t>
            </a:r>
          </a:p>
        </xdr:txBody>
      </xdr:sp>
    </xdr:grpSp>
    <xdr:clientData/>
  </xdr:twoCellAnchor>
  <xdr:twoCellAnchor editAs="oneCell">
    <xdr:from>
      <xdr:col>1</xdr:col>
      <xdr:colOff>0</xdr:colOff>
      <xdr:row>87</xdr:row>
      <xdr:rowOff>0</xdr:rowOff>
    </xdr:from>
    <xdr:to>
      <xdr:col>5</xdr:col>
      <xdr:colOff>466725</xdr:colOff>
      <xdr:row>101</xdr:row>
      <xdr:rowOff>114300</xdr:rowOff>
    </xdr:to>
    <xdr:pic>
      <xdr:nvPicPr>
        <xdr:cNvPr id="6" name="Picture 20"/>
        <xdr:cNvPicPr preferRelativeResize="1">
          <a:picLocks noChangeAspect="1"/>
        </xdr:cNvPicPr>
      </xdr:nvPicPr>
      <xdr:blipFill>
        <a:blip r:embed="rId5"/>
        <a:stretch>
          <a:fillRect/>
        </a:stretch>
      </xdr:blipFill>
      <xdr:spPr>
        <a:xfrm>
          <a:off x="542925" y="17087850"/>
          <a:ext cx="8953500" cy="2781300"/>
        </a:xfrm>
        <a:prstGeom prst="rect">
          <a:avLst/>
        </a:prstGeom>
        <a:noFill/>
        <a:ln w="1" cmpd="sng">
          <a:noFill/>
        </a:ln>
      </xdr:spPr>
    </xdr:pic>
    <xdr:clientData/>
  </xdr:twoCellAnchor>
  <xdr:twoCellAnchor editAs="oneCell">
    <xdr:from>
      <xdr:col>2</xdr:col>
      <xdr:colOff>171450</xdr:colOff>
      <xdr:row>4</xdr:row>
      <xdr:rowOff>95250</xdr:rowOff>
    </xdr:from>
    <xdr:to>
      <xdr:col>5</xdr:col>
      <xdr:colOff>0</xdr:colOff>
      <xdr:row>10</xdr:row>
      <xdr:rowOff>0</xdr:rowOff>
    </xdr:to>
    <xdr:pic>
      <xdr:nvPicPr>
        <xdr:cNvPr id="7" name="Picture 7">
          <a:hlinkClick r:id="rId8"/>
        </xdr:cNvPr>
        <xdr:cNvPicPr preferRelativeResize="1">
          <a:picLocks noChangeAspect="1"/>
        </xdr:cNvPicPr>
      </xdr:nvPicPr>
      <xdr:blipFill>
        <a:blip r:embed="rId6"/>
        <a:stretch>
          <a:fillRect/>
        </a:stretch>
      </xdr:blipFill>
      <xdr:spPr>
        <a:xfrm>
          <a:off x="6172200" y="1038225"/>
          <a:ext cx="2857500" cy="10477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419975" y="0"/>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190500</xdr:colOff>
      <xdr:row>0</xdr:row>
      <xdr:rowOff>0</xdr:rowOff>
    </xdr:from>
    <xdr:to>
      <xdr:col>16</xdr:col>
      <xdr:colOff>85725</xdr:colOff>
      <xdr:row>0</xdr:row>
      <xdr:rowOff>285750</xdr:rowOff>
    </xdr:to>
    <xdr:pic>
      <xdr:nvPicPr>
        <xdr:cNvPr id="1" name="Picture 43" descr="vertex42_logo_40px">
          <a:hlinkClick r:id="rId3"/>
        </xdr:cNvPr>
        <xdr:cNvPicPr preferRelativeResize="1">
          <a:picLocks noChangeAspect="1"/>
        </xdr:cNvPicPr>
      </xdr:nvPicPr>
      <xdr:blipFill>
        <a:blip r:embed="rId1"/>
        <a:stretch>
          <a:fillRect/>
        </a:stretch>
      </xdr:blipFill>
      <xdr:spPr>
        <a:xfrm>
          <a:off x="7829550" y="0"/>
          <a:ext cx="1343025" cy="285750"/>
        </a:xfrm>
        <a:prstGeom prst="rect">
          <a:avLst/>
        </a:prstGeom>
        <a:noFill/>
        <a:ln w="9525" cmpd="sng">
          <a:noFill/>
        </a:ln>
      </xdr:spPr>
    </xdr:pic>
    <xdr:clientData/>
  </xdr:twoCellAnchor>
  <xdr:twoCellAnchor>
    <xdr:from>
      <xdr:col>16</xdr:col>
      <xdr:colOff>171450</xdr:colOff>
      <xdr:row>0</xdr:row>
      <xdr:rowOff>104775</xdr:rowOff>
    </xdr:from>
    <xdr:to>
      <xdr:col>20</xdr:col>
      <xdr:colOff>285750</xdr:colOff>
      <xdr:row>3</xdr:row>
      <xdr:rowOff>219075</xdr:rowOff>
    </xdr:to>
    <xdr:sp>
      <xdr:nvSpPr>
        <xdr:cNvPr id="2" name="Rectangle 57"/>
        <xdr:cNvSpPr>
          <a:spLocks/>
        </xdr:cNvSpPr>
      </xdr:nvSpPr>
      <xdr:spPr>
        <a:xfrm>
          <a:off x="9258300" y="104775"/>
          <a:ext cx="2552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See the </a:t>
          </a:r>
          <a:r>
            <a:rPr lang="en-US" cap="none" sz="1000" b="1" i="0" u="none" baseline="0">
              <a:solidFill>
                <a:srgbClr val="000000"/>
              </a:solidFill>
              <a:latin typeface="Trebuchet MS"/>
              <a:ea typeface="Trebuchet MS"/>
              <a:cs typeface="Trebuchet MS"/>
            </a:rPr>
            <a:t>Help</a:t>
          </a:r>
          <a:r>
            <a:rPr lang="en-US" cap="none" sz="1000" b="0" i="0" u="none" baseline="0">
              <a:solidFill>
                <a:srgbClr val="000000"/>
              </a:solidFill>
              <a:latin typeface="Trebuchet MS"/>
              <a:ea typeface="Trebuchet MS"/>
              <a:cs typeface="Trebuchet MS"/>
            </a:rPr>
            <a:t> worksheet for a detailed set of instructions and examples.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0</xdr:row>
      <xdr:rowOff>0</xdr:rowOff>
    </xdr:from>
    <xdr:to>
      <xdr:col>9</xdr:col>
      <xdr:colOff>0</xdr:colOff>
      <xdr:row>0</xdr:row>
      <xdr:rowOff>285750</xdr:rowOff>
    </xdr:to>
    <xdr:pic>
      <xdr:nvPicPr>
        <xdr:cNvPr id="1" name="Picture 3" descr="vertex42_logo_40px">
          <a:hlinkClick r:id="rId3"/>
        </xdr:cNvPr>
        <xdr:cNvPicPr preferRelativeResize="1">
          <a:picLocks noChangeAspect="1"/>
        </xdr:cNvPicPr>
      </xdr:nvPicPr>
      <xdr:blipFill>
        <a:blip r:embed="rId1"/>
        <a:stretch>
          <a:fillRect/>
        </a:stretch>
      </xdr:blipFill>
      <xdr:spPr>
        <a:xfrm>
          <a:off x="6534150" y="0"/>
          <a:ext cx="1343025" cy="285750"/>
        </a:xfrm>
        <a:prstGeom prst="rect">
          <a:avLst/>
        </a:prstGeom>
        <a:noFill/>
        <a:ln w="9525" cmpd="sng">
          <a:noFill/>
        </a:ln>
      </xdr:spPr>
    </xdr:pic>
    <xdr:clientData/>
  </xdr:twoCellAnchor>
  <xdr:oneCellAnchor>
    <xdr:from>
      <xdr:col>5</xdr:col>
      <xdr:colOff>0</xdr:colOff>
      <xdr:row>6</xdr:row>
      <xdr:rowOff>0</xdr:rowOff>
    </xdr:from>
    <xdr:ext cx="3848100" cy="6000750"/>
    <xdr:graphicFrame>
      <xdr:nvGraphicFramePr>
        <xdr:cNvPr id="2" name="Chart 4"/>
        <xdr:cNvGraphicFramePr/>
      </xdr:nvGraphicFramePr>
      <xdr:xfrm>
        <a:off x="4029075" y="1285875"/>
        <a:ext cx="3848100" cy="6000750"/>
      </xdr:xfrm>
      <a:graphic>
        <a:graphicData uri="http://schemas.openxmlformats.org/drawingml/2006/chart">
          <c:chart xmlns:c="http://schemas.openxmlformats.org/drawingml/2006/chart" r:id="rId4"/>
        </a:graphicData>
      </a:graphic>
    </xdr:graphicFrame>
    <xdr:clientData/>
  </xdr:oneCellAnchor>
  <xdr:twoCellAnchor>
    <xdr:from>
      <xdr:col>0</xdr:col>
      <xdr:colOff>0</xdr:colOff>
      <xdr:row>11</xdr:row>
      <xdr:rowOff>76200</xdr:rowOff>
    </xdr:from>
    <xdr:to>
      <xdr:col>4</xdr:col>
      <xdr:colOff>0</xdr:colOff>
      <xdr:row>20</xdr:row>
      <xdr:rowOff>47625</xdr:rowOff>
    </xdr:to>
    <xdr:graphicFrame>
      <xdr:nvGraphicFramePr>
        <xdr:cNvPr id="3" name="Chart 5"/>
        <xdr:cNvGraphicFramePr/>
      </xdr:nvGraphicFramePr>
      <xdr:xfrm>
        <a:off x="0" y="2400300"/>
        <a:ext cx="3848100" cy="1685925"/>
      </xdr:xfrm>
      <a:graphic>
        <a:graphicData uri="http://schemas.openxmlformats.org/drawingml/2006/chart">
          <c:chart xmlns:c="http://schemas.openxmlformats.org/drawingml/2006/chart" r:id="rId5"/>
        </a:graphicData>
      </a:graphic>
    </xdr:graphicFrame>
    <xdr:clientData/>
  </xdr:twoCellAnchor>
  <xdr:twoCellAnchor>
    <xdr:from>
      <xdr:col>9</xdr:col>
      <xdr:colOff>114300</xdr:colOff>
      <xdr:row>1</xdr:row>
      <xdr:rowOff>0</xdr:rowOff>
    </xdr:from>
    <xdr:to>
      <xdr:col>13</xdr:col>
      <xdr:colOff>381000</xdr:colOff>
      <xdr:row>18</xdr:row>
      <xdr:rowOff>142875</xdr:rowOff>
    </xdr:to>
    <xdr:sp>
      <xdr:nvSpPr>
        <xdr:cNvPr id="4" name="Rectangle 19"/>
        <xdr:cNvSpPr>
          <a:spLocks/>
        </xdr:cNvSpPr>
      </xdr:nvSpPr>
      <xdr:spPr>
        <a:xfrm>
          <a:off x="7991475" y="295275"/>
          <a:ext cx="2705100" cy="3505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Customize the categories as needed.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In the </a:t>
          </a:r>
          <a:r>
            <a:rPr lang="en-US" cap="none" sz="1000" b="1" i="0" u="none" baseline="0">
              <a:solidFill>
                <a:srgbClr val="000000"/>
              </a:solidFill>
              <a:latin typeface="Trebuchet MS"/>
              <a:ea typeface="Trebuchet MS"/>
              <a:cs typeface="Trebuchet MS"/>
            </a:rPr>
            <a:t>Year Begins</a:t>
          </a:r>
          <a:r>
            <a:rPr lang="en-US" cap="none" sz="1000" b="0" i="0" u="none" baseline="0">
              <a:solidFill>
                <a:srgbClr val="000000"/>
              </a:solidFill>
              <a:latin typeface="Trebuchet MS"/>
              <a:ea typeface="Trebuchet MS"/>
              <a:cs typeface="Trebuchet MS"/>
            </a:rPr>
            <a:t> field, enter the date of the first day of the month corresponding to the first month in the Budget worksheet. If your financial year starts in July, you would enter 7/1/2013.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Use the </a:t>
          </a:r>
          <a:r>
            <a:rPr lang="en-US" cap="none" sz="1000" b="1" i="0" u="none" baseline="0">
              <a:solidFill>
                <a:srgbClr val="000000"/>
              </a:solidFill>
              <a:latin typeface="Trebuchet MS"/>
              <a:ea typeface="Trebuchet MS"/>
              <a:cs typeface="Trebuchet MS"/>
            </a:rPr>
            <a:t>Month</a:t>
          </a:r>
          <a:r>
            <a:rPr lang="en-US" cap="none" sz="1000" b="0" i="0" u="none" baseline="0">
              <a:solidFill>
                <a:srgbClr val="000000"/>
              </a:solidFill>
              <a:latin typeface="Trebuchet MS"/>
              <a:ea typeface="Trebuchet MS"/>
              <a:cs typeface="Trebuchet MS"/>
            </a:rPr>
            <a:t> field to display the budget report for a specific month. If your financial year starts in July, month 2 would be August.
</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Select the "Year-To-Date" checkbox to see the Year-To-Date Budget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123825</xdr:rowOff>
    </xdr:from>
    <xdr:ext cx="4295775" cy="5962650"/>
    <xdr:sp>
      <xdr:nvSpPr>
        <xdr:cNvPr id="1" name="Rectangle 1"/>
        <xdr:cNvSpPr>
          <a:spLocks/>
        </xdr:cNvSpPr>
      </xdr:nvSpPr>
      <xdr:spPr>
        <a:xfrm>
          <a:off x="2009775" y="123825"/>
          <a:ext cx="4295775" cy="596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rebuchet MS"/>
              <a:ea typeface="Trebuchet MS"/>
              <a:cs typeface="Trebuchet MS"/>
            </a:rPr>
            <a:t>Instructions
</a:t>
          </a:r>
          <a:r>
            <a:rPr lang="en-US" cap="none" sz="1000" b="0" i="0" u="none" baseline="0">
              <a:solidFill>
                <a:srgbClr val="000000"/>
              </a:solidFill>
              <a:latin typeface="Trebuchet MS"/>
              <a:ea typeface="Trebuchet MS"/>
              <a:cs typeface="Trebuchet MS"/>
            </a:rPr>
            <a:t>This worksheet defines the list of categories used for the drop-down in the Register worksheet. You must make absolutely sure that the list of categories are the same in ALL worksheets. </a:t>
          </a:r>
          <a:r>
            <a:rPr lang="en-US" cap="none" sz="1000" b="1" i="0" u="none" baseline="0">
              <a:solidFill>
                <a:srgbClr val="000000"/>
              </a:solidFill>
              <a:latin typeface="Trebuchet MS"/>
              <a:ea typeface="Trebuchet MS"/>
              <a:cs typeface="Trebuchet MS"/>
            </a:rPr>
            <a:t>If you make a change to a category, you need to make that change in all worksheets.</a:t>
          </a:r>
          <a:r>
            <a:rPr lang="en-US" cap="none" sz="1000" b="0" i="0" u="none" baseline="0">
              <a:solidFill>
                <a:srgbClr val="000000"/>
              </a:solidFill>
              <a:latin typeface="Trebuchet MS"/>
              <a:ea typeface="Trebuchet MS"/>
              <a:cs typeface="Trebuchet MS"/>
            </a:rPr>
            <a:t>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Adding a Category</a:t>
          </a:r>
          <a:r>
            <a:rPr lang="en-US" cap="none" sz="1000" b="0" i="0" u="none" baseline="0">
              <a:solidFill>
                <a:srgbClr val="000000"/>
              </a:solidFill>
              <a:latin typeface="Trebuchet MS"/>
              <a:ea typeface="Trebuchet MS"/>
              <a:cs typeface="Trebuchet MS"/>
            </a:rPr>
            <a:t>: Copy an existing row and insert the copied row where you want it and then edit the Category name. Then, make sure the add the category in the Budget and Report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Deleting a Sub-Category</a:t>
          </a:r>
          <a:r>
            <a:rPr lang="en-US" cap="none" sz="1000" b="0" i="0" u="none" baseline="0">
              <a:solidFill>
                <a:srgbClr val="000000"/>
              </a:solidFill>
              <a:latin typeface="Trebuchet MS"/>
              <a:ea typeface="Trebuchet MS"/>
              <a:cs typeface="Trebuchet MS"/>
            </a:rPr>
            <a:t>: Before you start recording transactions, deleting a category is easy. Just delete the category row. Don't delete major categories. If you have already started recording transactions, and some of the transactions were allocated to the category you deleted, you will need to manually update all those Transactions to assign them to a new category.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Making Changes to Categories</a:t>
          </a:r>
          <a:r>
            <a:rPr lang="en-US" cap="none" sz="1000" b="0" i="0" u="none" baseline="0">
              <a:solidFill>
                <a:srgbClr val="000000"/>
              </a:solidFill>
              <a:latin typeface="Trebuchet MS"/>
              <a:ea typeface="Trebuchet MS"/>
              <a:cs typeface="Trebuchet MS"/>
            </a:rPr>
            <a:t>: This worksheet uses conditional formatting to detect whether the Category is found in BOTH the Budget and Report worksheets. If a sub-category is highlighted PINK(MAGENTA), then the category needs to be added to the Budget worksheet. A sub-category highlighted BROWN means that the category needs to be added to the Report worksheet. Major categories like *****INCOME***** are used to separate groups of categories and you should make sure that the sub-categories are grouped correctly and consistently in the Yearly and Monthly worksheets.
</a:t>
          </a:r>
          <a:r>
            <a:rPr lang="en-US" cap="none" sz="1000" b="0" i="0" u="none" baseline="0">
              <a:solidFill>
                <a:srgbClr val="000000"/>
              </a:solidFill>
              <a:latin typeface="Trebuchet MS"/>
              <a:ea typeface="Trebuchet MS"/>
              <a:cs typeface="Trebuchet MS"/>
            </a:rPr>
            <a:t>
</a:t>
          </a:r>
          <a:r>
            <a:rPr lang="en-US" cap="none" sz="1000" b="1" i="0" u="none" baseline="0">
              <a:solidFill>
                <a:srgbClr val="000000"/>
              </a:solidFill>
              <a:latin typeface="Trebuchet MS"/>
              <a:ea typeface="Trebuchet MS"/>
              <a:cs typeface="Trebuchet MS"/>
            </a:rPr>
            <a:t>WARNING</a:t>
          </a:r>
          <a:r>
            <a:rPr lang="en-US" cap="none" sz="1000" b="0" i="0" u="none" baseline="0">
              <a:solidFill>
                <a:srgbClr val="000000"/>
              </a:solidFill>
              <a:latin typeface="Trebuchet MS"/>
              <a:ea typeface="Trebuchet MS"/>
              <a:cs typeface="Trebuchet MS"/>
            </a:rPr>
            <a:t>: Be VERY careful to not use DUPLICATE category names such as "Other".</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blog.com/categories/budgeting" TargetMode="External" /><Relationship Id="rId2" Type="http://schemas.openxmlformats.org/officeDocument/2006/relationships/hyperlink" Target="https://www.vertex42.com/ExcelArticles/how-to-budget.html" TargetMode="External" /><Relationship Id="rId3" Type="http://schemas.openxmlformats.org/officeDocument/2006/relationships/hyperlink" Target="https://www.vertex42.com/ExcelTips/workbook.html?xls=moneymanager" TargetMode="External" /><Relationship Id="rId4" Type="http://schemas.openxmlformats.org/officeDocument/2006/relationships/hyperlink" Target="https://www.vertex42.com/ExcelTemplates/money-management-template.htm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money-management-template.html"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89"/>
  <sheetViews>
    <sheetView showGridLines="0" tabSelected="1" zoomScalePageLayoutView="0" workbookViewId="0" topLeftCell="A1">
      <selection activeCell="A3" sqref="A3"/>
    </sheetView>
  </sheetViews>
  <sheetFormatPr defaultColWidth="9.140625" defaultRowHeight="15"/>
  <cols>
    <col min="1" max="1" width="8.140625" style="0" customWidth="1"/>
    <col min="2" max="2" width="81.8515625" style="68" customWidth="1"/>
    <col min="3" max="3" width="15.00390625" style="0" customWidth="1"/>
    <col min="4" max="4" width="4.28125" style="0" customWidth="1"/>
    <col min="5" max="5" width="26.140625" style="0" customWidth="1"/>
  </cols>
  <sheetData>
    <row r="1" spans="1:3" ht="23.25">
      <c r="A1" s="66" t="s">
        <v>237</v>
      </c>
      <c r="B1" s="67"/>
      <c r="C1" s="67"/>
    </row>
    <row r="2" spans="1:3" ht="18">
      <c r="A2" s="74" t="s">
        <v>238</v>
      </c>
      <c r="B2" s="75"/>
      <c r="C2" s="84" t="s">
        <v>194</v>
      </c>
    </row>
    <row r="3" spans="2:5" s="98" customFormat="1" ht="15">
      <c r="B3" s="73"/>
      <c r="C3" s="135" t="s">
        <v>60</v>
      </c>
      <c r="E3" s="145" t="s">
        <v>402</v>
      </c>
    </row>
    <row r="4" spans="1:2" s="98" customFormat="1" ht="18">
      <c r="A4" s="108" t="s">
        <v>261</v>
      </c>
      <c r="B4" s="107"/>
    </row>
    <row r="5" s="98" customFormat="1" ht="15">
      <c r="B5" s="101" t="s">
        <v>302</v>
      </c>
    </row>
    <row r="6" s="98" customFormat="1" ht="15">
      <c r="B6" s="101" t="s">
        <v>262</v>
      </c>
    </row>
    <row r="7" s="98" customFormat="1" ht="15">
      <c r="B7" s="101" t="s">
        <v>282</v>
      </c>
    </row>
    <row r="8" s="98" customFormat="1" ht="15">
      <c r="B8" s="101" t="s">
        <v>263</v>
      </c>
    </row>
    <row r="9" s="98" customFormat="1" ht="15">
      <c r="B9" s="101" t="s">
        <v>283</v>
      </c>
    </row>
    <row r="10" s="98" customFormat="1" ht="15">
      <c r="B10" s="101" t="s">
        <v>284</v>
      </c>
    </row>
    <row r="11" s="98" customFormat="1" ht="15">
      <c r="B11" s="101" t="s">
        <v>304</v>
      </c>
    </row>
    <row r="12" s="98" customFormat="1" ht="15">
      <c r="B12" s="101"/>
    </row>
    <row r="13" s="98" customFormat="1" ht="14.25" customHeight="1">
      <c r="B13" s="110" t="s">
        <v>303</v>
      </c>
    </row>
    <row r="14" spans="2:3" ht="15">
      <c r="B14" s="98" t="s">
        <v>246</v>
      </c>
      <c r="C14" s="96" t="s">
        <v>240</v>
      </c>
    </row>
    <row r="15" ht="15">
      <c r="B15" s="112" t="s">
        <v>280</v>
      </c>
    </row>
    <row r="16" spans="2:3" ht="15">
      <c r="B16" s="104" t="s">
        <v>281</v>
      </c>
      <c r="C16" s="113" t="s">
        <v>278</v>
      </c>
    </row>
    <row r="17" spans="2:3" ht="15">
      <c r="B17" s="112" t="s">
        <v>285</v>
      </c>
      <c r="C17" s="111"/>
    </row>
    <row r="18" ht="15">
      <c r="B18" s="104" t="s">
        <v>286</v>
      </c>
    </row>
    <row r="19" ht="15">
      <c r="B19" s="112" t="s">
        <v>279</v>
      </c>
    </row>
    <row r="20" s="98" customFormat="1" ht="15">
      <c r="B20" s="114" t="s">
        <v>287</v>
      </c>
    </row>
    <row r="21" s="98" customFormat="1" ht="15">
      <c r="B21" s="104" t="s">
        <v>288</v>
      </c>
    </row>
    <row r="22" s="98" customFormat="1" ht="15">
      <c r="B22" s="114" t="s">
        <v>57</v>
      </c>
    </row>
    <row r="23" s="98" customFormat="1" ht="30">
      <c r="B23" s="104" t="s">
        <v>58</v>
      </c>
    </row>
    <row r="24" s="98" customFormat="1" ht="15">
      <c r="B24" s="104" t="s">
        <v>59</v>
      </c>
    </row>
    <row r="25" s="98" customFormat="1" ht="15">
      <c r="B25" s="115" t="s">
        <v>289</v>
      </c>
    </row>
    <row r="26" s="98" customFormat="1" ht="15"/>
    <row r="27" spans="1:2" s="98" customFormat="1" ht="18">
      <c r="A27" s="108" t="s">
        <v>249</v>
      </c>
      <c r="B27" s="107" t="s">
        <v>264</v>
      </c>
    </row>
    <row r="28" s="98" customFormat="1" ht="15">
      <c r="B28" s="97" t="s">
        <v>250</v>
      </c>
    </row>
    <row r="29" s="98" customFormat="1" ht="15">
      <c r="B29" s="97" t="s">
        <v>241</v>
      </c>
    </row>
    <row r="30" s="98" customFormat="1" ht="15">
      <c r="B30" s="97" t="s">
        <v>242</v>
      </c>
    </row>
    <row r="31" s="98" customFormat="1" ht="15">
      <c r="B31" s="106" t="s">
        <v>259</v>
      </c>
    </row>
    <row r="32" s="98" customFormat="1" ht="15">
      <c r="B32" s="105" t="s">
        <v>260</v>
      </c>
    </row>
    <row r="33" s="98" customFormat="1" ht="15">
      <c r="B33" s="98" t="s">
        <v>251</v>
      </c>
    </row>
    <row r="34" s="98" customFormat="1" ht="15">
      <c r="B34" s="101" t="s">
        <v>243</v>
      </c>
    </row>
    <row r="35" s="98" customFormat="1" ht="15">
      <c r="B35" s="101" t="s">
        <v>244</v>
      </c>
    </row>
    <row r="36" s="98" customFormat="1" ht="15">
      <c r="B36" s="101" t="s">
        <v>245</v>
      </c>
    </row>
    <row r="37" s="98" customFormat="1" ht="15">
      <c r="B37" s="98" t="s">
        <v>253</v>
      </c>
    </row>
    <row r="38" s="98" customFormat="1" ht="15">
      <c r="B38" s="101" t="s">
        <v>254</v>
      </c>
    </row>
    <row r="39" s="98" customFormat="1" ht="15">
      <c r="B39" s="103" t="s">
        <v>252</v>
      </c>
    </row>
    <row r="40" s="98" customFormat="1" ht="15">
      <c r="B40" s="101" t="s">
        <v>247</v>
      </c>
    </row>
    <row r="41" s="98" customFormat="1" ht="15">
      <c r="B41" s="104" t="s">
        <v>248</v>
      </c>
    </row>
    <row r="42" s="98" customFormat="1" ht="15">
      <c r="B42" s="103" t="s">
        <v>265</v>
      </c>
    </row>
    <row r="43" s="98" customFormat="1" ht="15">
      <c r="B43" s="101" t="s">
        <v>255</v>
      </c>
    </row>
    <row r="44" s="98" customFormat="1" ht="15">
      <c r="B44" s="101" t="s">
        <v>256</v>
      </c>
    </row>
    <row r="45" s="98" customFormat="1" ht="15">
      <c r="B45" s="101" t="s">
        <v>257</v>
      </c>
    </row>
    <row r="46" s="98" customFormat="1" ht="15">
      <c r="B46" s="101" t="s">
        <v>258</v>
      </c>
    </row>
    <row r="47" s="98" customFormat="1" ht="15">
      <c r="B47" s="101"/>
    </row>
    <row r="48" spans="1:2" s="98" customFormat="1" ht="18">
      <c r="A48" s="108" t="s">
        <v>266</v>
      </c>
      <c r="B48" s="107" t="s">
        <v>267</v>
      </c>
    </row>
    <row r="49" s="98" customFormat="1" ht="15">
      <c r="B49" s="97" t="s">
        <v>268</v>
      </c>
    </row>
    <row r="50" s="98" customFormat="1" ht="15">
      <c r="B50" s="97" t="s">
        <v>269</v>
      </c>
    </row>
    <row r="51" s="98" customFormat="1" ht="15">
      <c r="B51" s="97" t="s">
        <v>376</v>
      </c>
    </row>
    <row r="52" s="98" customFormat="1" ht="15">
      <c r="B52" s="106" t="s">
        <v>270</v>
      </c>
    </row>
    <row r="53" spans="2:3" s="98" customFormat="1" ht="15">
      <c r="B53" s="105" t="s">
        <v>274</v>
      </c>
      <c r="C53" s="94" t="s">
        <v>272</v>
      </c>
    </row>
    <row r="54" spans="2:3" s="98" customFormat="1" ht="15">
      <c r="B54" s="101"/>
      <c r="C54" s="95" t="s">
        <v>187</v>
      </c>
    </row>
    <row r="55" spans="2:3" s="98" customFormat="1" ht="15">
      <c r="B55" s="101"/>
      <c r="C55" s="95" t="s">
        <v>188</v>
      </c>
    </row>
    <row r="56" spans="2:3" s="98" customFormat="1" ht="15">
      <c r="B56" s="101"/>
      <c r="C56" s="95" t="s">
        <v>371</v>
      </c>
    </row>
    <row r="57" spans="2:3" s="98" customFormat="1" ht="15">
      <c r="B57" s="101"/>
      <c r="C57" s="95" t="s">
        <v>372</v>
      </c>
    </row>
    <row r="58" spans="2:3" s="98" customFormat="1" ht="15">
      <c r="B58" s="101"/>
      <c r="C58" s="95"/>
    </row>
    <row r="59" spans="2:3" s="98" customFormat="1" ht="15">
      <c r="B59" s="101"/>
      <c r="C59" s="95"/>
    </row>
    <row r="60" spans="2:3" s="98" customFormat="1" ht="15">
      <c r="B60" s="109" t="s">
        <v>273</v>
      </c>
      <c r="C60" s="95" t="s">
        <v>271</v>
      </c>
    </row>
    <row r="61" s="98" customFormat="1" ht="15">
      <c r="B61" s="101"/>
    </row>
    <row r="62" spans="1:2" s="98" customFormat="1" ht="18">
      <c r="A62" s="108" t="s">
        <v>275</v>
      </c>
      <c r="B62" s="107" t="s">
        <v>276</v>
      </c>
    </row>
    <row r="63" spans="2:3" s="98" customFormat="1" ht="15">
      <c r="B63" s="100" t="s">
        <v>277</v>
      </c>
      <c r="C63" s="117" t="s">
        <v>292</v>
      </c>
    </row>
    <row r="64" spans="2:3" s="98" customFormat="1" ht="15">
      <c r="B64" s="116" t="s">
        <v>290</v>
      </c>
      <c r="C64" s="117" t="s">
        <v>291</v>
      </c>
    </row>
    <row r="65" s="98" customFormat="1" ht="15">
      <c r="B65" s="100"/>
    </row>
    <row r="66" s="98" customFormat="1" ht="15">
      <c r="B66" s="110" t="s">
        <v>399</v>
      </c>
    </row>
    <row r="67" s="98" customFormat="1" ht="15">
      <c r="B67" s="97" t="s">
        <v>400</v>
      </c>
    </row>
    <row r="68" s="98" customFormat="1" ht="15">
      <c r="B68" s="97" t="s">
        <v>401</v>
      </c>
    </row>
    <row r="69" s="98" customFormat="1" ht="15">
      <c r="B69" s="100" t="s">
        <v>293</v>
      </c>
    </row>
    <row r="70" s="98" customFormat="1" ht="15">
      <c r="B70" s="97" t="s">
        <v>294</v>
      </c>
    </row>
    <row r="71" s="98" customFormat="1" ht="15">
      <c r="B71" s="110" t="s">
        <v>295</v>
      </c>
    </row>
    <row r="72" s="98" customFormat="1" ht="15">
      <c r="B72" s="97" t="s">
        <v>296</v>
      </c>
    </row>
    <row r="73" s="98" customFormat="1" ht="15">
      <c r="B73" s="97" t="s">
        <v>297</v>
      </c>
    </row>
    <row r="74" s="98" customFormat="1" ht="15"/>
    <row r="75" spans="1:2" s="98" customFormat="1" ht="18">
      <c r="A75" s="108" t="s">
        <v>299</v>
      </c>
      <c r="B75" s="107" t="s">
        <v>298</v>
      </c>
    </row>
    <row r="76" s="98" customFormat="1" ht="15">
      <c r="B76" s="101" t="s">
        <v>359</v>
      </c>
    </row>
    <row r="77" s="98" customFormat="1" ht="15">
      <c r="B77" s="106" t="s">
        <v>358</v>
      </c>
    </row>
    <row r="78" s="98" customFormat="1" ht="15">
      <c r="B78" s="101" t="s">
        <v>360</v>
      </c>
    </row>
    <row r="79" s="98" customFormat="1" ht="15">
      <c r="B79" s="101"/>
    </row>
    <row r="80" s="98" customFormat="1" ht="15">
      <c r="B80" s="118" t="s">
        <v>301</v>
      </c>
    </row>
    <row r="81" s="98" customFormat="1" ht="15">
      <c r="B81" s="101" t="s">
        <v>300</v>
      </c>
    </row>
    <row r="82" ht="15">
      <c r="B82" s="128" t="s">
        <v>43</v>
      </c>
    </row>
    <row r="83" ht="15">
      <c r="B83" s="128" t="s">
        <v>373</v>
      </c>
    </row>
    <row r="84" s="98" customFormat="1" ht="15">
      <c r="B84" s="101" t="s">
        <v>55</v>
      </c>
    </row>
    <row r="85" s="98" customFormat="1" ht="15">
      <c r="B85" s="101" t="s">
        <v>56</v>
      </c>
    </row>
    <row r="86" s="98" customFormat="1" ht="15"/>
    <row r="87" s="98" customFormat="1" ht="15">
      <c r="B87" s="99" t="s">
        <v>308</v>
      </c>
    </row>
    <row r="88" s="98" customFormat="1" ht="15"/>
    <row r="89" s="98" customFormat="1" ht="15"/>
    <row r="90" s="98" customFormat="1" ht="15"/>
    <row r="91" s="98" customFormat="1" ht="15"/>
    <row r="92" s="98" customFormat="1" ht="15"/>
    <row r="93" s="98" customFormat="1" ht="15"/>
    <row r="94" s="98" customFormat="1" ht="15"/>
    <row r="95" s="98" customFormat="1" ht="15"/>
    <row r="96" s="98" customFormat="1" ht="15"/>
    <row r="97" s="98" customFormat="1" ht="15"/>
    <row r="98" s="98" customFormat="1" ht="15"/>
    <row r="99" s="98" customFormat="1" ht="15"/>
    <row r="100" s="98" customFormat="1" ht="15"/>
    <row r="101" s="98" customFormat="1" ht="15"/>
    <row r="102" s="98" customFormat="1" ht="15"/>
    <row r="103" s="98" customFormat="1" ht="15"/>
    <row r="104" s="98" customFormat="1" ht="15">
      <c r="B104" s="110" t="s">
        <v>24</v>
      </c>
    </row>
    <row r="105" s="98" customFormat="1" ht="15">
      <c r="B105" s="101" t="s">
        <v>25</v>
      </c>
    </row>
    <row r="106" s="98" customFormat="1" ht="15">
      <c r="B106" s="101" t="s">
        <v>26</v>
      </c>
    </row>
    <row r="107" s="98" customFormat="1" ht="15">
      <c r="B107" s="110" t="s">
        <v>361</v>
      </c>
    </row>
    <row r="108" s="98" customFormat="1" ht="15">
      <c r="B108" s="101" t="s">
        <v>27</v>
      </c>
    </row>
    <row r="109" s="98" customFormat="1" ht="15">
      <c r="B109" s="101"/>
    </row>
    <row r="110" spans="2:4" s="98" customFormat="1" ht="15">
      <c r="B110" s="101" t="s">
        <v>39</v>
      </c>
      <c r="C110" s="131" t="s">
        <v>190</v>
      </c>
      <c r="D110" s="98" t="s">
        <v>36</v>
      </c>
    </row>
    <row r="111" spans="2:4" s="98" customFormat="1" ht="15">
      <c r="B111" s="101" t="s">
        <v>32</v>
      </c>
      <c r="C111" s="131" t="s">
        <v>191</v>
      </c>
      <c r="D111" s="98" t="s">
        <v>37</v>
      </c>
    </row>
    <row r="112" spans="2:4" s="98" customFormat="1" ht="15">
      <c r="B112" s="101" t="s">
        <v>33</v>
      </c>
      <c r="C112" s="130" t="s">
        <v>34</v>
      </c>
      <c r="D112" s="98" t="s">
        <v>35</v>
      </c>
    </row>
    <row r="113" spans="2:4" s="98" customFormat="1" ht="15">
      <c r="B113" s="101" t="s">
        <v>40</v>
      </c>
      <c r="C113" s="132" t="s">
        <v>34</v>
      </c>
      <c r="D113" s="98" t="s">
        <v>38</v>
      </c>
    </row>
    <row r="114" s="98" customFormat="1" ht="15">
      <c r="B114" s="101" t="s">
        <v>41</v>
      </c>
    </row>
    <row r="115" s="98" customFormat="1" ht="15">
      <c r="B115" s="101"/>
    </row>
    <row r="116" s="98" customFormat="1" ht="15">
      <c r="B116" s="129" t="s">
        <v>28</v>
      </c>
    </row>
    <row r="117" s="98" customFormat="1" ht="15">
      <c r="B117" s="101" t="s">
        <v>29</v>
      </c>
    </row>
    <row r="118" s="98" customFormat="1" ht="15">
      <c r="B118" s="101" t="s">
        <v>30</v>
      </c>
    </row>
    <row r="119" s="98" customFormat="1" ht="15">
      <c r="B119" s="101" t="s">
        <v>31</v>
      </c>
    </row>
    <row r="120" s="98" customFormat="1" ht="15">
      <c r="B120" s="101"/>
    </row>
    <row r="121" spans="1:2" s="98" customFormat="1" ht="15">
      <c r="A121" s="119"/>
      <c r="B121" s="102" t="s">
        <v>379</v>
      </c>
    </row>
    <row r="122" s="98" customFormat="1" ht="15"/>
    <row r="123" spans="1:2" s="98" customFormat="1" ht="15">
      <c r="A123" s="119"/>
      <c r="B123" s="102" t="s">
        <v>380</v>
      </c>
    </row>
    <row r="124" s="98" customFormat="1" ht="15">
      <c r="B124" s="119" t="s">
        <v>305</v>
      </c>
    </row>
    <row r="125" s="98" customFormat="1" ht="15">
      <c r="B125" s="101" t="s">
        <v>306</v>
      </c>
    </row>
    <row r="126" spans="1:2" ht="15">
      <c r="A126" s="98"/>
      <c r="B126" s="101" t="s">
        <v>362</v>
      </c>
    </row>
    <row r="127" ht="15">
      <c r="B127" s="101" t="s">
        <v>363</v>
      </c>
    </row>
    <row r="128" ht="15">
      <c r="B128" s="101" t="s">
        <v>307</v>
      </c>
    </row>
    <row r="129" ht="15">
      <c r="B129" s="101"/>
    </row>
    <row r="130" spans="1:2" s="98" customFormat="1" ht="15">
      <c r="A130"/>
      <c r="B130" s="102" t="s">
        <v>381</v>
      </c>
    </row>
    <row r="131" spans="1:2" ht="15">
      <c r="A131" s="98"/>
      <c r="B131" s="119" t="s">
        <v>313</v>
      </c>
    </row>
    <row r="132" ht="15">
      <c r="B132" s="101" t="s">
        <v>314</v>
      </c>
    </row>
    <row r="133" ht="15">
      <c r="B133" s="101" t="s">
        <v>312</v>
      </c>
    </row>
    <row r="134" ht="15">
      <c r="B134" s="101"/>
    </row>
    <row r="135" ht="15">
      <c r="B135" s="106" t="s">
        <v>309</v>
      </c>
    </row>
    <row r="136" ht="15">
      <c r="B136" s="101" t="s">
        <v>310</v>
      </c>
    </row>
    <row r="137" ht="15">
      <c r="B137" s="101" t="s">
        <v>311</v>
      </c>
    </row>
    <row r="138" ht="15">
      <c r="B138" s="101"/>
    </row>
    <row r="139" ht="15">
      <c r="B139" s="101"/>
    </row>
    <row r="140" ht="15">
      <c r="B140" s="101"/>
    </row>
    <row r="141" ht="15">
      <c r="B141" s="101"/>
    </row>
    <row r="142" ht="15">
      <c r="B142" s="101"/>
    </row>
    <row r="143" ht="15">
      <c r="B143" s="101"/>
    </row>
    <row r="144" ht="15">
      <c r="B144" s="110" t="s">
        <v>339</v>
      </c>
    </row>
    <row r="145" ht="15">
      <c r="B145" s="119" t="s">
        <v>318</v>
      </c>
    </row>
    <row r="146" ht="15">
      <c r="B146" s="119" t="s">
        <v>319</v>
      </c>
    </row>
    <row r="147" ht="15">
      <c r="B147" s="119" t="s">
        <v>322</v>
      </c>
    </row>
    <row r="148" ht="15">
      <c r="B148" s="101"/>
    </row>
    <row r="149" ht="15">
      <c r="B149" s="121" t="s">
        <v>364</v>
      </c>
    </row>
    <row r="150" ht="15">
      <c r="B150" s="121" t="s">
        <v>315</v>
      </c>
    </row>
    <row r="151" ht="15">
      <c r="B151" s="121" t="s">
        <v>316</v>
      </c>
    </row>
    <row r="152" ht="15">
      <c r="B152" s="121" t="s">
        <v>317</v>
      </c>
    </row>
    <row r="153" ht="15">
      <c r="B153" s="101"/>
    </row>
    <row r="154" ht="15">
      <c r="B154" s="106" t="s">
        <v>323</v>
      </c>
    </row>
    <row r="155" ht="15">
      <c r="B155" s="101" t="s">
        <v>324</v>
      </c>
    </row>
    <row r="156" ht="15">
      <c r="B156" s="101"/>
    </row>
    <row r="157" ht="15">
      <c r="B157" s="110" t="s">
        <v>340</v>
      </c>
    </row>
    <row r="158" ht="15">
      <c r="B158" s="119" t="s">
        <v>370</v>
      </c>
    </row>
    <row r="159" ht="15">
      <c r="B159" s="119" t="s">
        <v>330</v>
      </c>
    </row>
    <row r="160" ht="15">
      <c r="B160" s="119" t="s">
        <v>331</v>
      </c>
    </row>
    <row r="161" s="98" customFormat="1" ht="15">
      <c r="B161" s="119"/>
    </row>
    <row r="162" s="98" customFormat="1" ht="15">
      <c r="B162" s="121" t="s">
        <v>365</v>
      </c>
    </row>
    <row r="163" s="98" customFormat="1" ht="15">
      <c r="B163" s="121" t="s">
        <v>0</v>
      </c>
    </row>
    <row r="164" s="98" customFormat="1" ht="15">
      <c r="B164" s="121" t="s">
        <v>332</v>
      </c>
    </row>
    <row r="165" ht="15">
      <c r="B165" s="101"/>
    </row>
    <row r="166" ht="15">
      <c r="B166" s="128" t="s">
        <v>341</v>
      </c>
    </row>
    <row r="167" ht="15">
      <c r="B167" s="119" t="s">
        <v>342</v>
      </c>
    </row>
    <row r="168" ht="15">
      <c r="B168" s="119" t="s">
        <v>347</v>
      </c>
    </row>
    <row r="169" ht="15">
      <c r="B169" s="119" t="s">
        <v>348</v>
      </c>
    </row>
    <row r="170" ht="15">
      <c r="B170" s="119" t="s">
        <v>349</v>
      </c>
    </row>
    <row r="171" ht="15">
      <c r="B171" s="119" t="s">
        <v>345</v>
      </c>
    </row>
    <row r="172" ht="15">
      <c r="B172" s="101"/>
    </row>
    <row r="173" ht="15">
      <c r="B173" s="133" t="s">
        <v>350</v>
      </c>
    </row>
    <row r="174" s="98" customFormat="1" ht="15">
      <c r="B174" s="121" t="s">
        <v>366</v>
      </c>
    </row>
    <row r="175" s="98" customFormat="1" ht="15">
      <c r="B175" s="121" t="s">
        <v>351</v>
      </c>
    </row>
    <row r="176" ht="15">
      <c r="B176" s="101"/>
    </row>
    <row r="177" ht="15">
      <c r="B177" s="133" t="s">
        <v>386</v>
      </c>
    </row>
    <row r="178" s="98" customFormat="1" ht="15">
      <c r="B178" s="121" t="s">
        <v>367</v>
      </c>
    </row>
    <row r="179" s="98" customFormat="1" ht="15">
      <c r="B179" s="121" t="s">
        <v>343</v>
      </c>
    </row>
    <row r="180" s="98" customFormat="1" ht="15">
      <c r="B180" s="121" t="s">
        <v>344</v>
      </c>
    </row>
    <row r="181" s="98" customFormat="1" ht="15">
      <c r="B181" s="121" t="s">
        <v>346</v>
      </c>
    </row>
    <row r="182" ht="15">
      <c r="B182" s="101"/>
    </row>
    <row r="183" ht="15">
      <c r="B183" s="110" t="s">
        <v>325</v>
      </c>
    </row>
    <row r="184" ht="15">
      <c r="B184" s="119" t="s">
        <v>334</v>
      </c>
    </row>
    <row r="185" ht="15">
      <c r="B185" s="119" t="s">
        <v>326</v>
      </c>
    </row>
    <row r="186" ht="15">
      <c r="B186" s="119" t="s">
        <v>327</v>
      </c>
    </row>
    <row r="187" spans="1:2" s="98" customFormat="1" ht="15">
      <c r="A187"/>
      <c r="B187" s="119" t="s">
        <v>328</v>
      </c>
    </row>
    <row r="188" s="98" customFormat="1" ht="15">
      <c r="B188" s="119" t="s">
        <v>329</v>
      </c>
    </row>
    <row r="189" s="98" customFormat="1" ht="15">
      <c r="B189" s="119" t="s">
        <v>338</v>
      </c>
    </row>
    <row r="190" s="98" customFormat="1" ht="15">
      <c r="B190" s="119" t="s">
        <v>333</v>
      </c>
    </row>
    <row r="191" s="98" customFormat="1" ht="15">
      <c r="B191" s="119"/>
    </row>
    <row r="192" s="98" customFormat="1" ht="15">
      <c r="B192" s="121" t="s">
        <v>368</v>
      </c>
    </row>
    <row r="193" s="98" customFormat="1" ht="15">
      <c r="B193" s="121" t="s">
        <v>369</v>
      </c>
    </row>
    <row r="194" s="98" customFormat="1" ht="15">
      <c r="B194" s="121" t="s">
        <v>335</v>
      </c>
    </row>
    <row r="195" s="98" customFormat="1" ht="15">
      <c r="B195" s="121" t="s">
        <v>336</v>
      </c>
    </row>
    <row r="196" s="98" customFormat="1" ht="15">
      <c r="B196" s="121" t="s">
        <v>337</v>
      </c>
    </row>
    <row r="197" ht="15">
      <c r="B197" s="101"/>
    </row>
    <row r="198" ht="15">
      <c r="B198" s="110" t="s">
        <v>387</v>
      </c>
    </row>
    <row r="199" ht="15">
      <c r="B199" s="119" t="s">
        <v>391</v>
      </c>
    </row>
    <row r="200" ht="15">
      <c r="B200" s="119" t="s">
        <v>392</v>
      </c>
    </row>
    <row r="201" ht="15">
      <c r="B201" s="119" t="s">
        <v>393</v>
      </c>
    </row>
    <row r="202" ht="15">
      <c r="B202" s="119" t="s">
        <v>394</v>
      </c>
    </row>
    <row r="203" ht="15">
      <c r="B203" s="119" t="s">
        <v>395</v>
      </c>
    </row>
    <row r="204" ht="15">
      <c r="B204" s="119" t="s">
        <v>396</v>
      </c>
    </row>
    <row r="205" s="98" customFormat="1" ht="15">
      <c r="B205" s="119"/>
    </row>
    <row r="206" s="98" customFormat="1" ht="15">
      <c r="B206" s="133" t="s">
        <v>389</v>
      </c>
    </row>
    <row r="207" s="98" customFormat="1" ht="15">
      <c r="B207" s="121" t="s">
        <v>365</v>
      </c>
    </row>
    <row r="208" s="98" customFormat="1" ht="15">
      <c r="B208" s="121" t="s">
        <v>388</v>
      </c>
    </row>
    <row r="209" s="98" customFormat="1" ht="15">
      <c r="B209" s="119"/>
    </row>
    <row r="210" s="98" customFormat="1" ht="15">
      <c r="B210" s="133" t="s">
        <v>390</v>
      </c>
    </row>
    <row r="211" s="98" customFormat="1" ht="15">
      <c r="B211" s="121" t="s">
        <v>365</v>
      </c>
    </row>
    <row r="212" s="98" customFormat="1" ht="15">
      <c r="B212" s="121" t="s">
        <v>397</v>
      </c>
    </row>
    <row r="213" s="98" customFormat="1" ht="15">
      <c r="B213" s="119"/>
    </row>
    <row r="214" ht="15">
      <c r="B214" s="110" t="s">
        <v>403</v>
      </c>
    </row>
    <row r="215" ht="15">
      <c r="B215" s="119" t="s">
        <v>404</v>
      </c>
    </row>
    <row r="216" ht="15">
      <c r="B216" s="119" t="s">
        <v>405</v>
      </c>
    </row>
    <row r="217" ht="15">
      <c r="B217" s="119" t="s">
        <v>406</v>
      </c>
    </row>
    <row r="218" ht="15">
      <c r="B218" s="119" t="s">
        <v>407</v>
      </c>
    </row>
    <row r="219" ht="15">
      <c r="B219" s="119" t="s">
        <v>408</v>
      </c>
    </row>
    <row r="220" ht="15">
      <c r="B220" s="119"/>
    </row>
    <row r="221" ht="15">
      <c r="B221" s="119" t="s">
        <v>419</v>
      </c>
    </row>
    <row r="222" ht="15">
      <c r="B222" s="119" t="s">
        <v>414</v>
      </c>
    </row>
    <row r="223" ht="15">
      <c r="B223" s="119"/>
    </row>
    <row r="224" s="98" customFormat="1" ht="15">
      <c r="B224" s="133" t="s">
        <v>409</v>
      </c>
    </row>
    <row r="225" s="98" customFormat="1" ht="15">
      <c r="B225" s="121" t="s">
        <v>368</v>
      </c>
    </row>
    <row r="226" s="98" customFormat="1" ht="15">
      <c r="B226" s="121" t="s">
        <v>411</v>
      </c>
    </row>
    <row r="227" s="98" customFormat="1" ht="15">
      <c r="B227" s="121" t="s">
        <v>412</v>
      </c>
    </row>
    <row r="228" s="98" customFormat="1" ht="15">
      <c r="B228" s="119"/>
    </row>
    <row r="229" s="98" customFormat="1" ht="15">
      <c r="B229" s="133" t="s">
        <v>410</v>
      </c>
    </row>
    <row r="230" s="98" customFormat="1" ht="15">
      <c r="B230" s="121" t="s">
        <v>368</v>
      </c>
    </row>
    <row r="231" s="98" customFormat="1" ht="15">
      <c r="B231" s="121" t="s">
        <v>415</v>
      </c>
    </row>
    <row r="232" s="98" customFormat="1" ht="15">
      <c r="B232" s="119"/>
    </row>
    <row r="233" ht="15">
      <c r="B233" s="119" t="s">
        <v>413</v>
      </c>
    </row>
    <row r="234" ht="15">
      <c r="B234" s="119" t="s">
        <v>416</v>
      </c>
    </row>
    <row r="235" s="98" customFormat="1" ht="15">
      <c r="B235" s="119" t="s">
        <v>417</v>
      </c>
    </row>
    <row r="236" s="98" customFormat="1" ht="15">
      <c r="B236" s="119" t="s">
        <v>418</v>
      </c>
    </row>
    <row r="237" s="98" customFormat="1" ht="15">
      <c r="B237" s="119"/>
    </row>
    <row r="238" s="98" customFormat="1" ht="15">
      <c r="B238" s="102" t="s">
        <v>382</v>
      </c>
    </row>
    <row r="239" s="98" customFormat="1" ht="15">
      <c r="B239" s="119" t="s">
        <v>1</v>
      </c>
    </row>
    <row r="240" s="98" customFormat="1" ht="15">
      <c r="B240" s="119" t="s">
        <v>2</v>
      </c>
    </row>
    <row r="241" s="98" customFormat="1" ht="15">
      <c r="B241" s="119"/>
    </row>
    <row r="242" s="98" customFormat="1" ht="15">
      <c r="B242" s="119" t="s">
        <v>11</v>
      </c>
    </row>
    <row r="243" s="98" customFormat="1" ht="15">
      <c r="B243" s="119" t="s">
        <v>3</v>
      </c>
    </row>
    <row r="244" s="98" customFormat="1" ht="15">
      <c r="B244" s="119" t="s">
        <v>4</v>
      </c>
    </row>
    <row r="245" s="98" customFormat="1" ht="15">
      <c r="B245" s="119"/>
    </row>
    <row r="246" spans="1:2" ht="15">
      <c r="A246" s="98"/>
      <c r="B246" s="119" t="s">
        <v>5</v>
      </c>
    </row>
    <row r="247" ht="15">
      <c r="B247" s="119" t="s">
        <v>6</v>
      </c>
    </row>
    <row r="248" ht="15">
      <c r="B248" s="119" t="s">
        <v>7</v>
      </c>
    </row>
    <row r="249" ht="15">
      <c r="B249" s="119" t="s">
        <v>8</v>
      </c>
    </row>
    <row r="250" ht="15">
      <c r="B250" s="119" t="s">
        <v>9</v>
      </c>
    </row>
    <row r="251" ht="15">
      <c r="B251" s="119" t="s">
        <v>10</v>
      </c>
    </row>
    <row r="252" ht="15">
      <c r="B252" s="119"/>
    </row>
    <row r="253" spans="1:2" s="98" customFormat="1" ht="15">
      <c r="A253"/>
      <c r="B253" s="102" t="s">
        <v>383</v>
      </c>
    </row>
    <row r="254" spans="1:2" ht="15">
      <c r="A254" s="98"/>
      <c r="B254" s="119" t="s">
        <v>12</v>
      </c>
    </row>
    <row r="255" ht="15">
      <c r="B255" s="119" t="s">
        <v>13</v>
      </c>
    </row>
    <row r="256" ht="15">
      <c r="B256" s="119" t="s">
        <v>14</v>
      </c>
    </row>
    <row r="257" ht="15">
      <c r="B257" s="119" t="s">
        <v>15</v>
      </c>
    </row>
    <row r="258" ht="15">
      <c r="B258" s="119" t="s">
        <v>16</v>
      </c>
    </row>
    <row r="259" ht="15">
      <c r="B259" s="119" t="s">
        <v>17</v>
      </c>
    </row>
    <row r="260" ht="15">
      <c r="B260" s="119" t="s">
        <v>18</v>
      </c>
    </row>
    <row r="261" ht="15">
      <c r="B261" s="119" t="s">
        <v>19</v>
      </c>
    </row>
    <row r="262" ht="15">
      <c r="B262" s="119" t="s">
        <v>20</v>
      </c>
    </row>
    <row r="263" ht="15">
      <c r="B263" s="119" t="s">
        <v>21</v>
      </c>
    </row>
    <row r="264" ht="15">
      <c r="B264" s="119"/>
    </row>
    <row r="265" ht="15">
      <c r="B265" s="128" t="s">
        <v>22</v>
      </c>
    </row>
    <row r="266" ht="15">
      <c r="B266" s="119" t="s">
        <v>23</v>
      </c>
    </row>
    <row r="267" ht="15">
      <c r="B267" s="119"/>
    </row>
    <row r="268" ht="15">
      <c r="B268" s="102" t="s">
        <v>384</v>
      </c>
    </row>
    <row r="269" ht="15">
      <c r="B269" s="119" t="s">
        <v>42</v>
      </c>
    </row>
    <row r="270" ht="15">
      <c r="B270" s="119" t="s">
        <v>421</v>
      </c>
    </row>
    <row r="272" spans="1:2" s="98" customFormat="1" ht="18">
      <c r="A272" s="108" t="s">
        <v>44</v>
      </c>
      <c r="B272" s="107" t="s">
        <v>50</v>
      </c>
    </row>
    <row r="273" ht="15">
      <c r="B273" s="119" t="s">
        <v>46</v>
      </c>
    </row>
    <row r="274" ht="15">
      <c r="B274" s="133" t="s">
        <v>47</v>
      </c>
    </row>
    <row r="275" ht="15">
      <c r="B275" s="119" t="s">
        <v>45</v>
      </c>
    </row>
    <row r="276" ht="15">
      <c r="B276" s="119"/>
    </row>
    <row r="277" ht="15">
      <c r="B277" s="119" t="s">
        <v>48</v>
      </c>
    </row>
    <row r="278" ht="15">
      <c r="B278" s="119" t="s">
        <v>49</v>
      </c>
    </row>
    <row r="279" ht="15">
      <c r="B279" s="119"/>
    </row>
    <row r="280" ht="15">
      <c r="B280" s="119" t="s">
        <v>51</v>
      </c>
    </row>
    <row r="281" ht="15">
      <c r="B281" s="119" t="s">
        <v>52</v>
      </c>
    </row>
    <row r="282" ht="15">
      <c r="B282" s="119" t="s">
        <v>53</v>
      </c>
    </row>
    <row r="283" ht="15">
      <c r="B283" s="119"/>
    </row>
    <row r="284" ht="15">
      <c r="B284" s="128" t="s">
        <v>378</v>
      </c>
    </row>
    <row r="285" ht="15">
      <c r="B285" s="119" t="s">
        <v>385</v>
      </c>
    </row>
    <row r="286" ht="15">
      <c r="B286" s="119"/>
    </row>
    <row r="287" ht="15">
      <c r="B287" s="119"/>
    </row>
    <row r="288" ht="15">
      <c r="B288" s="119"/>
    </row>
    <row r="289" ht="15">
      <c r="B289" s="119"/>
    </row>
  </sheetData>
  <sheetProtection/>
  <hyperlinks>
    <hyperlink ref="C64" r:id="rId1" display="Vertex42 Blog: Budgeting"/>
    <hyperlink ref="C63" r:id="rId2" display="How to Budget: Budgeting Tips"/>
    <hyperlink ref="E3" r:id="rId3" display="Learn Excel"/>
    <hyperlink ref="C3" r:id="rId4" display="HELP"/>
  </hyperlinks>
  <printOptions/>
  <pageMargins left="0.75" right="0.75" top="1" bottom="1" header="0.5" footer="0.5"/>
  <pageSetup horizontalDpi="600" verticalDpi="600" orientation="portrait" r:id="rId8"/>
  <drawing r:id="rId7"/>
  <legacyDrawing r:id="rId6"/>
</worksheet>
</file>

<file path=xl/worksheets/sheet2.xml><?xml version="1.0" encoding="utf-8"?>
<worksheet xmlns="http://schemas.openxmlformats.org/spreadsheetml/2006/main" xmlns:r="http://schemas.openxmlformats.org/officeDocument/2006/relationships">
  <sheetPr>
    <pageSetUpPr fitToPage="1"/>
  </sheetPr>
  <dimension ref="A1:O161"/>
  <sheetViews>
    <sheetView showGridLines="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4" sqref="B4"/>
    </sheetView>
  </sheetViews>
  <sheetFormatPr defaultColWidth="8.00390625" defaultRowHeight="15"/>
  <cols>
    <col min="1" max="1" width="23.7109375" style="33" customWidth="1"/>
    <col min="2" max="13" width="7.57421875" style="33" customWidth="1"/>
    <col min="14" max="15" width="8.421875" style="33" customWidth="1"/>
    <col min="16" max="16384" width="8.00390625" style="33" customWidth="1"/>
  </cols>
  <sheetData>
    <row r="1" spans="1:15" ht="23.25">
      <c r="A1" s="57" t="s">
        <v>185</v>
      </c>
      <c r="B1" s="57"/>
      <c r="C1" s="57"/>
      <c r="D1" s="57"/>
      <c r="E1" s="57"/>
      <c r="F1" s="57"/>
      <c r="G1" s="61"/>
      <c r="H1" s="62"/>
      <c r="I1" s="32"/>
      <c r="J1" s="32"/>
      <c r="K1" s="32"/>
      <c r="L1" s="32"/>
      <c r="M1" s="32"/>
      <c r="N1" s="32"/>
      <c r="O1" s="32"/>
    </row>
    <row r="2" spans="1:15" ht="15">
      <c r="A2" s="117" t="s">
        <v>60</v>
      </c>
      <c r="B2" s="34"/>
      <c r="C2" s="34"/>
      <c r="D2" s="34"/>
      <c r="E2" s="34"/>
      <c r="F2" s="34"/>
      <c r="G2" s="34"/>
      <c r="H2" s="34"/>
      <c r="I2" s="34"/>
      <c r="J2" s="34"/>
      <c r="K2" s="34"/>
      <c r="L2" s="34"/>
      <c r="M2" s="34"/>
      <c r="O2" s="83" t="s">
        <v>194</v>
      </c>
    </row>
    <row r="3" ht="15">
      <c r="A3" s="34"/>
    </row>
    <row r="4" spans="1:15" ht="15">
      <c r="A4" s="35" t="s">
        <v>177</v>
      </c>
      <c r="B4" s="86">
        <v>0</v>
      </c>
      <c r="M4" s="36" t="s">
        <v>140</v>
      </c>
      <c r="N4" s="37" t="s">
        <v>178</v>
      </c>
      <c r="O4" s="37" t="s">
        <v>179</v>
      </c>
    </row>
    <row r="5" spans="1:15" ht="15">
      <c r="A5" s="38" t="s">
        <v>65</v>
      </c>
      <c r="B5" s="39">
        <f>B21</f>
        <v>0</v>
      </c>
      <c r="C5" s="39">
        <f aca="true" t="shared" si="0" ref="C5:M5">C21</f>
        <v>0</v>
      </c>
      <c r="D5" s="39">
        <f t="shared" si="0"/>
        <v>0</v>
      </c>
      <c r="E5" s="39">
        <f t="shared" si="0"/>
        <v>0</v>
      </c>
      <c r="F5" s="39">
        <f t="shared" si="0"/>
        <v>0</v>
      </c>
      <c r="G5" s="39">
        <f t="shared" si="0"/>
        <v>0</v>
      </c>
      <c r="H5" s="39">
        <f t="shared" si="0"/>
        <v>0</v>
      </c>
      <c r="I5" s="39">
        <f t="shared" si="0"/>
        <v>0</v>
      </c>
      <c r="J5" s="39">
        <f t="shared" si="0"/>
        <v>0</v>
      </c>
      <c r="K5" s="39">
        <f t="shared" si="0"/>
        <v>0</v>
      </c>
      <c r="L5" s="39">
        <f t="shared" si="0"/>
        <v>0</v>
      </c>
      <c r="M5" s="39">
        <f t="shared" si="0"/>
        <v>0</v>
      </c>
      <c r="N5" s="40">
        <f>SUM(B5:M5)</f>
        <v>0</v>
      </c>
      <c r="O5" s="40">
        <f>N5/COLUMNS(B5:M5)</f>
        <v>0</v>
      </c>
    </row>
    <row r="6" spans="1:15" ht="15">
      <c r="A6" s="41" t="s">
        <v>66</v>
      </c>
      <c r="B6" s="42">
        <f aca="true" t="shared" si="1" ref="B6:M6">B51+B99+B111+B78+B89+B68+B40+B61+B31+B124+B130+B147+B154+B160</f>
        <v>0</v>
      </c>
      <c r="C6" s="42">
        <f t="shared" si="1"/>
        <v>0</v>
      </c>
      <c r="D6" s="42">
        <f t="shared" si="1"/>
        <v>0</v>
      </c>
      <c r="E6" s="42">
        <f t="shared" si="1"/>
        <v>0</v>
      </c>
      <c r="F6" s="42">
        <f t="shared" si="1"/>
        <v>0</v>
      </c>
      <c r="G6" s="42">
        <f t="shared" si="1"/>
        <v>0</v>
      </c>
      <c r="H6" s="42">
        <f t="shared" si="1"/>
        <v>0</v>
      </c>
      <c r="I6" s="42">
        <f t="shared" si="1"/>
        <v>0</v>
      </c>
      <c r="J6" s="42">
        <f t="shared" si="1"/>
        <v>0</v>
      </c>
      <c r="K6" s="42">
        <f t="shared" si="1"/>
        <v>0</v>
      </c>
      <c r="L6" s="42">
        <f t="shared" si="1"/>
        <v>0</v>
      </c>
      <c r="M6" s="42">
        <f t="shared" si="1"/>
        <v>0</v>
      </c>
      <c r="N6" s="40">
        <f>SUM(B6:M6)</f>
        <v>0</v>
      </c>
      <c r="O6" s="40">
        <f>N6/COLUMNS(B6:M6)</f>
        <v>0</v>
      </c>
    </row>
    <row r="7" spans="1:15" ht="15.75" thickBot="1">
      <c r="A7" s="43" t="s">
        <v>180</v>
      </c>
      <c r="B7" s="44">
        <f>B5-B6</f>
        <v>0</v>
      </c>
      <c r="C7" s="44">
        <f aca="true" t="shared" si="2" ref="C7:M7">C5-C6</f>
        <v>0</v>
      </c>
      <c r="D7" s="44">
        <f t="shared" si="2"/>
        <v>0</v>
      </c>
      <c r="E7" s="44">
        <f t="shared" si="2"/>
        <v>0</v>
      </c>
      <c r="F7" s="44">
        <f t="shared" si="2"/>
        <v>0</v>
      </c>
      <c r="G7" s="44">
        <f t="shared" si="2"/>
        <v>0</v>
      </c>
      <c r="H7" s="44">
        <f t="shared" si="2"/>
        <v>0</v>
      </c>
      <c r="I7" s="44">
        <f t="shared" si="2"/>
        <v>0</v>
      </c>
      <c r="J7" s="44">
        <f t="shared" si="2"/>
        <v>0</v>
      </c>
      <c r="K7" s="44">
        <f t="shared" si="2"/>
        <v>0</v>
      </c>
      <c r="L7" s="44">
        <f t="shared" si="2"/>
        <v>0</v>
      </c>
      <c r="M7" s="44">
        <f t="shared" si="2"/>
        <v>0</v>
      </c>
      <c r="N7" s="40">
        <f>SUM(B7:M7)</f>
        <v>0</v>
      </c>
      <c r="O7" s="40">
        <f>N7/COLUMNS(B7:M7)</f>
        <v>0</v>
      </c>
    </row>
    <row r="8" spans="1:13" ht="15.75" thickTop="1">
      <c r="A8" s="38" t="s">
        <v>181</v>
      </c>
      <c r="B8" s="39">
        <f>B5-B6+B4</f>
        <v>0</v>
      </c>
      <c r="C8" s="39">
        <f>B8+C5-C6</f>
        <v>0</v>
      </c>
      <c r="D8" s="39">
        <f>C8+D5-D6</f>
        <v>0</v>
      </c>
      <c r="E8" s="39">
        <f>D8+E5-E6</f>
        <v>0</v>
      </c>
      <c r="F8" s="39">
        <f>E8+F5-F6</f>
        <v>0</v>
      </c>
      <c r="G8" s="39">
        <f aca="true" t="shared" si="3" ref="G8:M8">F8+G5-G6</f>
        <v>0</v>
      </c>
      <c r="H8" s="39">
        <f t="shared" si="3"/>
        <v>0</v>
      </c>
      <c r="I8" s="39">
        <f t="shared" si="3"/>
        <v>0</v>
      </c>
      <c r="J8" s="39">
        <f t="shared" si="3"/>
        <v>0</v>
      </c>
      <c r="K8" s="39">
        <f t="shared" si="3"/>
        <v>0</v>
      </c>
      <c r="L8" s="39">
        <f t="shared" si="3"/>
        <v>0</v>
      </c>
      <c r="M8" s="39">
        <f t="shared" si="3"/>
        <v>0</v>
      </c>
    </row>
    <row r="9" spans="1:15" ht="15">
      <c r="A9" s="34"/>
      <c r="O9" s="45" t="s">
        <v>182</v>
      </c>
    </row>
    <row r="10" spans="1:15" ht="17.25" thickBot="1">
      <c r="A10" s="46"/>
      <c r="B10" s="142">
        <f>Report!B4</f>
        <v>41275</v>
      </c>
      <c r="C10" s="142">
        <f>DATE(YEAR(B10),MONTH(B10)+1,1)</f>
        <v>41306</v>
      </c>
      <c r="D10" s="142">
        <f aca="true" t="shared" si="4" ref="D10:M10">DATE(YEAR(C10),MONTH(C10)+1,1)</f>
        <v>41334</v>
      </c>
      <c r="E10" s="142">
        <f t="shared" si="4"/>
        <v>41365</v>
      </c>
      <c r="F10" s="142">
        <f t="shared" si="4"/>
        <v>41395</v>
      </c>
      <c r="G10" s="142">
        <f t="shared" si="4"/>
        <v>41426</v>
      </c>
      <c r="H10" s="142">
        <f t="shared" si="4"/>
        <v>41456</v>
      </c>
      <c r="I10" s="142">
        <f t="shared" si="4"/>
        <v>41487</v>
      </c>
      <c r="J10" s="142">
        <f t="shared" si="4"/>
        <v>41518</v>
      </c>
      <c r="K10" s="142">
        <f t="shared" si="4"/>
        <v>41548</v>
      </c>
      <c r="L10" s="142">
        <f t="shared" si="4"/>
        <v>41579</v>
      </c>
      <c r="M10" s="142">
        <f t="shared" si="4"/>
        <v>41609</v>
      </c>
      <c r="N10" s="47" t="s">
        <v>178</v>
      </c>
      <c r="O10" s="47" t="s">
        <v>183</v>
      </c>
    </row>
    <row r="11" ht="9" customHeight="1"/>
    <row r="12" spans="1:15" s="50" customFormat="1" ht="15.75" thickBot="1">
      <c r="A12" s="48" t="s">
        <v>64</v>
      </c>
      <c r="B12" s="49"/>
      <c r="C12" s="49"/>
      <c r="D12" s="49"/>
      <c r="E12" s="49"/>
      <c r="F12" s="49"/>
      <c r="G12" s="49"/>
      <c r="H12" s="49"/>
      <c r="I12" s="49"/>
      <c r="J12" s="49"/>
      <c r="K12" s="49"/>
      <c r="L12" s="49"/>
      <c r="M12" s="49"/>
      <c r="N12" s="49"/>
      <c r="O12" s="49"/>
    </row>
    <row r="13" spans="1:15" s="50" customFormat="1" ht="13.5">
      <c r="A13" s="50" t="s">
        <v>73</v>
      </c>
      <c r="B13" s="87"/>
      <c r="C13" s="87"/>
      <c r="D13" s="87"/>
      <c r="E13" s="87"/>
      <c r="F13" s="87"/>
      <c r="G13" s="87"/>
      <c r="H13" s="87"/>
      <c r="I13" s="87"/>
      <c r="J13" s="87"/>
      <c r="K13" s="87"/>
      <c r="L13" s="87"/>
      <c r="M13" s="87"/>
      <c r="N13" s="40">
        <f aca="true" t="shared" si="5" ref="N13:N20">SUM(B13:M13)</f>
        <v>0</v>
      </c>
      <c r="O13" s="40">
        <f aca="true" t="shared" si="6" ref="O13:O20">N13/COLUMNS(B13:M13)</f>
        <v>0</v>
      </c>
    </row>
    <row r="14" spans="1:15" s="50" customFormat="1" ht="13.5">
      <c r="A14" s="50" t="s">
        <v>68</v>
      </c>
      <c r="B14" s="87"/>
      <c r="C14" s="87"/>
      <c r="D14" s="87"/>
      <c r="E14" s="87"/>
      <c r="F14" s="87"/>
      <c r="G14" s="87"/>
      <c r="H14" s="87"/>
      <c r="I14" s="87"/>
      <c r="J14" s="87"/>
      <c r="K14" s="87"/>
      <c r="L14" s="87"/>
      <c r="M14" s="87"/>
      <c r="N14" s="40">
        <f t="shared" si="5"/>
        <v>0</v>
      </c>
      <c r="O14" s="40">
        <f t="shared" si="6"/>
        <v>0</v>
      </c>
    </row>
    <row r="15" spans="1:15" s="50" customFormat="1" ht="13.5">
      <c r="A15" s="50" t="s">
        <v>69</v>
      </c>
      <c r="B15" s="87"/>
      <c r="C15" s="87"/>
      <c r="D15" s="87"/>
      <c r="E15" s="87"/>
      <c r="F15" s="87"/>
      <c r="G15" s="87"/>
      <c r="H15" s="87"/>
      <c r="I15" s="87"/>
      <c r="J15" s="87"/>
      <c r="K15" s="87"/>
      <c r="L15" s="87"/>
      <c r="M15" s="87"/>
      <c r="N15" s="40">
        <f t="shared" si="5"/>
        <v>0</v>
      </c>
      <c r="O15" s="40">
        <f t="shared" si="6"/>
        <v>0</v>
      </c>
    </row>
    <row r="16" spans="1:15" s="50" customFormat="1" ht="13.5">
      <c r="A16" s="50" t="s">
        <v>72</v>
      </c>
      <c r="B16" s="87"/>
      <c r="C16" s="87"/>
      <c r="D16" s="87"/>
      <c r="E16" s="87"/>
      <c r="F16" s="87"/>
      <c r="G16" s="87"/>
      <c r="H16" s="87"/>
      <c r="I16" s="87"/>
      <c r="J16" s="87"/>
      <c r="K16" s="87"/>
      <c r="L16" s="87"/>
      <c r="M16" s="87"/>
      <c r="N16" s="40">
        <f t="shared" si="5"/>
        <v>0</v>
      </c>
      <c r="O16" s="40">
        <f t="shared" si="6"/>
        <v>0</v>
      </c>
    </row>
    <row r="17" spans="1:15" s="50" customFormat="1" ht="13.5">
      <c r="A17" s="50" t="s">
        <v>142</v>
      </c>
      <c r="B17" s="87"/>
      <c r="C17" s="87"/>
      <c r="D17" s="87"/>
      <c r="E17" s="87"/>
      <c r="F17" s="87"/>
      <c r="G17" s="87"/>
      <c r="H17" s="87"/>
      <c r="I17" s="87"/>
      <c r="J17" s="87"/>
      <c r="K17" s="87"/>
      <c r="L17" s="87"/>
      <c r="M17" s="87"/>
      <c r="N17" s="40">
        <f t="shared" si="5"/>
        <v>0</v>
      </c>
      <c r="O17" s="40">
        <f t="shared" si="6"/>
        <v>0</v>
      </c>
    </row>
    <row r="18" spans="1:15" s="50" customFormat="1" ht="13.5">
      <c r="A18" s="50" t="s">
        <v>203</v>
      </c>
      <c r="B18" s="87"/>
      <c r="C18" s="87"/>
      <c r="D18" s="87"/>
      <c r="E18" s="87"/>
      <c r="F18" s="87"/>
      <c r="G18" s="87"/>
      <c r="H18" s="87"/>
      <c r="I18" s="87"/>
      <c r="J18" s="87"/>
      <c r="K18" s="87"/>
      <c r="L18" s="87"/>
      <c r="M18" s="87"/>
      <c r="N18" s="40">
        <f>SUM(B18:M18)</f>
        <v>0</v>
      </c>
      <c r="O18" s="40">
        <f>N18/COLUMNS(B18:M18)</f>
        <v>0</v>
      </c>
    </row>
    <row r="19" spans="1:15" s="50" customFormat="1" ht="13.5">
      <c r="A19" s="50" t="s">
        <v>204</v>
      </c>
      <c r="B19" s="87"/>
      <c r="C19" s="87"/>
      <c r="D19" s="87"/>
      <c r="E19" s="87"/>
      <c r="F19" s="87"/>
      <c r="G19" s="87"/>
      <c r="H19" s="87"/>
      <c r="I19" s="87"/>
      <c r="J19" s="87"/>
      <c r="K19" s="87"/>
      <c r="L19" s="87"/>
      <c r="M19" s="87"/>
      <c r="N19" s="40">
        <f>SUM(B19:M19)</f>
        <v>0</v>
      </c>
      <c r="O19" s="40">
        <f>N19/COLUMNS(B19:M19)</f>
        <v>0</v>
      </c>
    </row>
    <row r="20" spans="1:15" s="50" customFormat="1" ht="13.5">
      <c r="A20" s="50" t="s">
        <v>153</v>
      </c>
      <c r="B20" s="87"/>
      <c r="C20" s="87"/>
      <c r="D20" s="87"/>
      <c r="E20" s="87"/>
      <c r="F20" s="87"/>
      <c r="G20" s="87"/>
      <c r="H20" s="87"/>
      <c r="I20" s="87"/>
      <c r="J20" s="87"/>
      <c r="K20" s="87"/>
      <c r="L20" s="87"/>
      <c r="M20" s="87"/>
      <c r="N20" s="40">
        <f t="shared" si="5"/>
        <v>0</v>
      </c>
      <c r="O20" s="40">
        <f t="shared" si="6"/>
        <v>0</v>
      </c>
    </row>
    <row r="21" spans="1:15" s="50" customFormat="1" ht="13.5">
      <c r="A21" s="51" t="str">
        <f>"Total "&amp;A12</f>
        <v>Total INCOME</v>
      </c>
      <c r="B21" s="52">
        <f>SUM(B12:B20)</f>
        <v>0</v>
      </c>
      <c r="C21" s="52">
        <f aca="true" t="shared" si="7" ref="C21:M21">SUM(C12:C20)</f>
        <v>0</v>
      </c>
      <c r="D21" s="52">
        <f t="shared" si="7"/>
        <v>0</v>
      </c>
      <c r="E21" s="52">
        <f t="shared" si="7"/>
        <v>0</v>
      </c>
      <c r="F21" s="52">
        <f t="shared" si="7"/>
        <v>0</v>
      </c>
      <c r="G21" s="52">
        <f t="shared" si="7"/>
        <v>0</v>
      </c>
      <c r="H21" s="52">
        <f t="shared" si="7"/>
        <v>0</v>
      </c>
      <c r="I21" s="52">
        <f t="shared" si="7"/>
        <v>0</v>
      </c>
      <c r="J21" s="52">
        <f t="shared" si="7"/>
        <v>0</v>
      </c>
      <c r="K21" s="52">
        <f t="shared" si="7"/>
        <v>0</v>
      </c>
      <c r="L21" s="52">
        <f t="shared" si="7"/>
        <v>0</v>
      </c>
      <c r="M21" s="52">
        <f t="shared" si="7"/>
        <v>0</v>
      </c>
      <c r="N21" s="52">
        <f>SUM(B21:M21)</f>
        <v>0</v>
      </c>
      <c r="O21" s="52">
        <f>N21/12</f>
        <v>0</v>
      </c>
    </row>
    <row r="22" s="50" customFormat="1" ht="13.5"/>
    <row r="23" spans="1:15" s="50" customFormat="1" ht="15.75" thickBot="1">
      <c r="A23" s="53" t="s">
        <v>202</v>
      </c>
      <c r="B23" s="54"/>
      <c r="C23" s="54"/>
      <c r="D23" s="54"/>
      <c r="E23" s="54"/>
      <c r="F23" s="54"/>
      <c r="G23" s="54"/>
      <c r="H23" s="54"/>
      <c r="I23" s="54"/>
      <c r="J23" s="54"/>
      <c r="K23" s="54"/>
      <c r="L23" s="54"/>
      <c r="M23" s="54"/>
      <c r="N23" s="54"/>
      <c r="O23" s="54"/>
    </row>
    <row r="24" spans="1:15" s="50" customFormat="1" ht="13.5">
      <c r="A24" s="50" t="s">
        <v>101</v>
      </c>
      <c r="B24" s="87"/>
      <c r="C24" s="87"/>
      <c r="D24" s="87"/>
      <c r="E24" s="87"/>
      <c r="F24" s="87"/>
      <c r="G24" s="87"/>
      <c r="H24" s="87"/>
      <c r="I24" s="87"/>
      <c r="J24" s="87"/>
      <c r="K24" s="87"/>
      <c r="L24" s="87"/>
      <c r="M24" s="87"/>
      <c r="N24" s="40">
        <f aca="true" t="shared" si="8" ref="N24:N31">SUM(B24:M24)</f>
        <v>0</v>
      </c>
      <c r="O24" s="40">
        <f aca="true" t="shared" si="9" ref="O24:O31">N24/COLUMNS(B24:M24)</f>
        <v>0</v>
      </c>
    </row>
    <row r="25" spans="1:15" s="50" customFormat="1" ht="13.5">
      <c r="A25" s="50" t="s">
        <v>205</v>
      </c>
      <c r="B25" s="87"/>
      <c r="C25" s="87"/>
      <c r="D25" s="87"/>
      <c r="E25" s="87"/>
      <c r="F25" s="87"/>
      <c r="G25" s="87"/>
      <c r="H25" s="87"/>
      <c r="I25" s="87"/>
      <c r="J25" s="87"/>
      <c r="K25" s="87"/>
      <c r="L25" s="87"/>
      <c r="M25" s="87"/>
      <c r="N25" s="40">
        <f t="shared" si="8"/>
        <v>0</v>
      </c>
      <c r="O25" s="40">
        <f t="shared" si="9"/>
        <v>0</v>
      </c>
    </row>
    <row r="26" spans="1:15" s="50" customFormat="1" ht="13.5">
      <c r="A26" s="50" t="s">
        <v>206</v>
      </c>
      <c r="B26" s="87"/>
      <c r="C26" s="87"/>
      <c r="D26" s="87"/>
      <c r="E26" s="87"/>
      <c r="F26" s="87"/>
      <c r="G26" s="87"/>
      <c r="H26" s="87"/>
      <c r="I26" s="87"/>
      <c r="J26" s="87"/>
      <c r="K26" s="87"/>
      <c r="L26" s="87"/>
      <c r="M26" s="87"/>
      <c r="N26" s="40">
        <f>SUM(B26:M26)</f>
        <v>0</v>
      </c>
      <c r="O26" s="40">
        <f>N26/COLUMNS(B26:M26)</f>
        <v>0</v>
      </c>
    </row>
    <row r="27" spans="1:15" s="50" customFormat="1" ht="13.5">
      <c r="A27" s="50" t="s">
        <v>102</v>
      </c>
      <c r="B27" s="87"/>
      <c r="C27" s="87"/>
      <c r="D27" s="87"/>
      <c r="E27" s="87"/>
      <c r="F27" s="87"/>
      <c r="G27" s="87"/>
      <c r="H27" s="87"/>
      <c r="I27" s="87"/>
      <c r="J27" s="87"/>
      <c r="K27" s="87"/>
      <c r="L27" s="87"/>
      <c r="M27" s="87"/>
      <c r="N27" s="40">
        <f t="shared" si="8"/>
        <v>0</v>
      </c>
      <c r="O27" s="40">
        <f t="shared" si="9"/>
        <v>0</v>
      </c>
    </row>
    <row r="28" spans="1:15" s="50" customFormat="1" ht="13.5">
      <c r="A28" s="50" t="s">
        <v>207</v>
      </c>
      <c r="B28" s="87"/>
      <c r="C28" s="87"/>
      <c r="D28" s="87"/>
      <c r="E28" s="87"/>
      <c r="F28" s="87"/>
      <c r="G28" s="87"/>
      <c r="H28" s="87"/>
      <c r="I28" s="87"/>
      <c r="J28" s="87"/>
      <c r="K28" s="87"/>
      <c r="L28" s="87"/>
      <c r="M28" s="87"/>
      <c r="N28" s="40">
        <f>SUM(B28:M28)</f>
        <v>0</v>
      </c>
      <c r="O28" s="40">
        <f>N28/COLUMNS(B28:M28)</f>
        <v>0</v>
      </c>
    </row>
    <row r="29" spans="1:15" s="50" customFormat="1" ht="13.5">
      <c r="A29" s="50" t="s">
        <v>229</v>
      </c>
      <c r="B29" s="87"/>
      <c r="C29" s="87"/>
      <c r="D29" s="87"/>
      <c r="E29" s="87"/>
      <c r="F29" s="87"/>
      <c r="G29" s="87"/>
      <c r="H29" s="87"/>
      <c r="I29" s="87"/>
      <c r="J29" s="87"/>
      <c r="K29" s="87"/>
      <c r="L29" s="87"/>
      <c r="M29" s="87"/>
      <c r="N29" s="40">
        <f>SUM(B29:M29)</f>
        <v>0</v>
      </c>
      <c r="O29" s="40">
        <f>N29/COLUMNS(B29:M29)</f>
        <v>0</v>
      </c>
    </row>
    <row r="30" spans="1:15" s="50" customFormat="1" ht="13.5">
      <c r="A30" s="50" t="s">
        <v>162</v>
      </c>
      <c r="B30" s="88"/>
      <c r="C30" s="88"/>
      <c r="D30" s="88"/>
      <c r="E30" s="88"/>
      <c r="F30" s="88"/>
      <c r="G30" s="88"/>
      <c r="H30" s="88"/>
      <c r="I30" s="88"/>
      <c r="J30" s="88"/>
      <c r="K30" s="88"/>
      <c r="L30" s="88"/>
      <c r="M30" s="88"/>
      <c r="N30" s="40">
        <f t="shared" si="8"/>
        <v>0</v>
      </c>
      <c r="O30" s="40">
        <f t="shared" si="9"/>
        <v>0</v>
      </c>
    </row>
    <row r="31" spans="1:15" s="50" customFormat="1" ht="13.5">
      <c r="A31" s="55" t="str">
        <f>"Total "&amp;A23</f>
        <v>Total TO SAVINGS</v>
      </c>
      <c r="B31" s="56">
        <f>SUM(B23:B30)</f>
        <v>0</v>
      </c>
      <c r="C31" s="56">
        <f aca="true" t="shared" si="10" ref="C31:M31">SUM(C23:C30)</f>
        <v>0</v>
      </c>
      <c r="D31" s="56">
        <f t="shared" si="10"/>
        <v>0</v>
      </c>
      <c r="E31" s="56">
        <f t="shared" si="10"/>
        <v>0</v>
      </c>
      <c r="F31" s="56">
        <f t="shared" si="10"/>
        <v>0</v>
      </c>
      <c r="G31" s="56">
        <f t="shared" si="10"/>
        <v>0</v>
      </c>
      <c r="H31" s="56">
        <f t="shared" si="10"/>
        <v>0</v>
      </c>
      <c r="I31" s="56">
        <f t="shared" si="10"/>
        <v>0</v>
      </c>
      <c r="J31" s="56">
        <f t="shared" si="10"/>
        <v>0</v>
      </c>
      <c r="K31" s="56">
        <f t="shared" si="10"/>
        <v>0</v>
      </c>
      <c r="L31" s="56">
        <f t="shared" si="10"/>
        <v>0</v>
      </c>
      <c r="M31" s="56">
        <f t="shared" si="10"/>
        <v>0</v>
      </c>
      <c r="N31" s="56">
        <f t="shared" si="8"/>
        <v>0</v>
      </c>
      <c r="O31" s="56">
        <f t="shared" si="9"/>
        <v>0</v>
      </c>
    </row>
    <row r="32" spans="1:15" s="50" customFormat="1" ht="13.5">
      <c r="A32" s="81" t="s">
        <v>236</v>
      </c>
      <c r="B32" s="82" t="str">
        <f>IF(B$5&gt;0,B31/B$5," - ")</f>
        <v> - </v>
      </c>
      <c r="C32" s="82" t="str">
        <f aca="true" t="shared" si="11" ref="C32:M32">IF(C$5&gt;0,C31/C$5," - ")</f>
        <v> - </v>
      </c>
      <c r="D32" s="82" t="str">
        <f t="shared" si="11"/>
        <v> - </v>
      </c>
      <c r="E32" s="82" t="str">
        <f t="shared" si="11"/>
        <v> - </v>
      </c>
      <c r="F32" s="82" t="str">
        <f t="shared" si="11"/>
        <v> - </v>
      </c>
      <c r="G32" s="82" t="str">
        <f t="shared" si="11"/>
        <v> - </v>
      </c>
      <c r="H32" s="82" t="str">
        <f t="shared" si="11"/>
        <v> - </v>
      </c>
      <c r="I32" s="82" t="str">
        <f t="shared" si="11"/>
        <v> - </v>
      </c>
      <c r="J32" s="82" t="str">
        <f t="shared" si="11"/>
        <v> - </v>
      </c>
      <c r="K32" s="82" t="str">
        <f t="shared" si="11"/>
        <v> - </v>
      </c>
      <c r="L32" s="82" t="str">
        <f t="shared" si="11"/>
        <v> - </v>
      </c>
      <c r="M32" s="82" t="str">
        <f t="shared" si="11"/>
        <v> - </v>
      </c>
      <c r="N32" s="82" t="str">
        <f>IF(N$5&gt;0,N31/N$5," - ")</f>
        <v> - </v>
      </c>
      <c r="O32" s="82" t="str">
        <f>IF(O$5&gt;0,O31/O$5," - ")</f>
        <v> - </v>
      </c>
    </row>
    <row r="33" spans="1:15" s="50" customFormat="1" ht="15.75" thickBot="1">
      <c r="A33" s="53" t="s">
        <v>128</v>
      </c>
      <c r="B33" s="54"/>
      <c r="C33" s="54"/>
      <c r="D33" s="54"/>
      <c r="E33" s="54"/>
      <c r="F33" s="54"/>
      <c r="G33" s="54"/>
      <c r="H33" s="54"/>
      <c r="I33" s="54"/>
      <c r="J33" s="54"/>
      <c r="K33" s="54"/>
      <c r="L33" s="54"/>
      <c r="M33" s="54"/>
      <c r="N33" s="54"/>
      <c r="O33" s="54"/>
    </row>
    <row r="34" spans="1:15" s="50" customFormat="1" ht="13.5">
      <c r="A34" s="50" t="s">
        <v>189</v>
      </c>
      <c r="B34" s="87"/>
      <c r="C34" s="87"/>
      <c r="D34" s="87"/>
      <c r="E34" s="87"/>
      <c r="F34" s="87"/>
      <c r="G34" s="87"/>
      <c r="H34" s="87"/>
      <c r="I34" s="87"/>
      <c r="J34" s="87"/>
      <c r="K34" s="87"/>
      <c r="L34" s="87"/>
      <c r="M34" s="87"/>
      <c r="N34" s="40">
        <f aca="true" t="shared" si="12" ref="N34:N40">SUM(B34:M34)</f>
        <v>0</v>
      </c>
      <c r="O34" s="40">
        <f aca="true" t="shared" si="13" ref="O34:O40">N34/COLUMNS(B34:M34)</f>
        <v>0</v>
      </c>
    </row>
    <row r="35" spans="1:15" s="50" customFormat="1" ht="13.5">
      <c r="A35" s="50" t="s">
        <v>98</v>
      </c>
      <c r="B35" s="87"/>
      <c r="C35" s="87"/>
      <c r="D35" s="87"/>
      <c r="E35" s="87"/>
      <c r="F35" s="87"/>
      <c r="G35" s="87"/>
      <c r="H35" s="87"/>
      <c r="I35" s="87"/>
      <c r="J35" s="87"/>
      <c r="K35" s="87"/>
      <c r="L35" s="87"/>
      <c r="M35" s="87"/>
      <c r="N35" s="40">
        <f t="shared" si="12"/>
        <v>0</v>
      </c>
      <c r="O35" s="40">
        <f t="shared" si="13"/>
        <v>0</v>
      </c>
    </row>
    <row r="36" spans="1:15" s="50" customFormat="1" ht="13.5">
      <c r="A36" s="50" t="s">
        <v>99</v>
      </c>
      <c r="B36" s="87"/>
      <c r="C36" s="87"/>
      <c r="D36" s="87"/>
      <c r="E36" s="87"/>
      <c r="F36" s="87"/>
      <c r="G36" s="87"/>
      <c r="H36" s="87"/>
      <c r="I36" s="87"/>
      <c r="J36" s="87"/>
      <c r="K36" s="87"/>
      <c r="L36" s="87"/>
      <c r="M36" s="87"/>
      <c r="N36" s="40">
        <f t="shared" si="12"/>
        <v>0</v>
      </c>
      <c r="O36" s="40">
        <f t="shared" si="13"/>
        <v>0</v>
      </c>
    </row>
    <row r="37" spans="1:15" s="50" customFormat="1" ht="13.5">
      <c r="A37" s="50" t="s">
        <v>232</v>
      </c>
      <c r="B37" s="87"/>
      <c r="C37" s="87"/>
      <c r="D37" s="87"/>
      <c r="E37" s="87"/>
      <c r="F37" s="87"/>
      <c r="G37" s="87"/>
      <c r="H37" s="87"/>
      <c r="I37" s="87"/>
      <c r="J37" s="87"/>
      <c r="K37" s="87"/>
      <c r="L37" s="87"/>
      <c r="M37" s="87"/>
      <c r="N37" s="40">
        <f t="shared" si="12"/>
        <v>0</v>
      </c>
      <c r="O37" s="40">
        <f t="shared" si="13"/>
        <v>0</v>
      </c>
    </row>
    <row r="38" spans="1:15" s="50" customFormat="1" ht="13.5">
      <c r="A38" s="50" t="s">
        <v>208</v>
      </c>
      <c r="B38" s="87"/>
      <c r="C38" s="87"/>
      <c r="D38" s="87"/>
      <c r="E38" s="87"/>
      <c r="F38" s="87"/>
      <c r="G38" s="87"/>
      <c r="H38" s="87"/>
      <c r="I38" s="87"/>
      <c r="J38" s="87"/>
      <c r="K38" s="87"/>
      <c r="L38" s="87"/>
      <c r="M38" s="87"/>
      <c r="N38" s="40">
        <f t="shared" si="12"/>
        <v>0</v>
      </c>
      <c r="O38" s="40">
        <f t="shared" si="13"/>
        <v>0</v>
      </c>
    </row>
    <row r="39" spans="1:15" s="50" customFormat="1" ht="13.5">
      <c r="A39" s="50" t="s">
        <v>161</v>
      </c>
      <c r="B39" s="88"/>
      <c r="C39" s="88"/>
      <c r="D39" s="88"/>
      <c r="E39" s="88"/>
      <c r="F39" s="88"/>
      <c r="G39" s="88"/>
      <c r="H39" s="88"/>
      <c r="I39" s="88"/>
      <c r="J39" s="88"/>
      <c r="K39" s="88"/>
      <c r="L39" s="88"/>
      <c r="M39" s="88"/>
      <c r="N39" s="40">
        <f t="shared" si="12"/>
        <v>0</v>
      </c>
      <c r="O39" s="40">
        <f t="shared" si="13"/>
        <v>0</v>
      </c>
    </row>
    <row r="40" spans="1:15" s="50" customFormat="1" ht="13.5">
      <c r="A40" s="55" t="str">
        <f>"Total "&amp;A33</f>
        <v>Total CHARITY/GIFTS</v>
      </c>
      <c r="B40" s="56">
        <f aca="true" t="shared" si="14" ref="B40:M40">SUM(B33:B39)</f>
        <v>0</v>
      </c>
      <c r="C40" s="56">
        <f t="shared" si="14"/>
        <v>0</v>
      </c>
      <c r="D40" s="56">
        <f t="shared" si="14"/>
        <v>0</v>
      </c>
      <c r="E40" s="56">
        <f t="shared" si="14"/>
        <v>0</v>
      </c>
      <c r="F40" s="56">
        <f t="shared" si="14"/>
        <v>0</v>
      </c>
      <c r="G40" s="56">
        <f t="shared" si="14"/>
        <v>0</v>
      </c>
      <c r="H40" s="56">
        <f t="shared" si="14"/>
        <v>0</v>
      </c>
      <c r="I40" s="56">
        <f t="shared" si="14"/>
        <v>0</v>
      </c>
      <c r="J40" s="56">
        <f t="shared" si="14"/>
        <v>0</v>
      </c>
      <c r="K40" s="56">
        <f t="shared" si="14"/>
        <v>0</v>
      </c>
      <c r="L40" s="56">
        <f t="shared" si="14"/>
        <v>0</v>
      </c>
      <c r="M40" s="56">
        <f t="shared" si="14"/>
        <v>0</v>
      </c>
      <c r="N40" s="56">
        <f t="shared" si="12"/>
        <v>0</v>
      </c>
      <c r="O40" s="56">
        <f t="shared" si="13"/>
        <v>0</v>
      </c>
    </row>
    <row r="41" spans="1:15" s="50" customFormat="1" ht="13.5">
      <c r="A41" s="81" t="s">
        <v>236</v>
      </c>
      <c r="B41" s="82" t="str">
        <f aca="true" t="shared" si="15" ref="B41:O41">IF(B$5&gt;0,B40/B$5," - ")</f>
        <v> - </v>
      </c>
      <c r="C41" s="82" t="str">
        <f t="shared" si="15"/>
        <v> - </v>
      </c>
      <c r="D41" s="82" t="str">
        <f t="shared" si="15"/>
        <v> - </v>
      </c>
      <c r="E41" s="82" t="str">
        <f t="shared" si="15"/>
        <v> - </v>
      </c>
      <c r="F41" s="82" t="str">
        <f t="shared" si="15"/>
        <v> - </v>
      </c>
      <c r="G41" s="82" t="str">
        <f t="shared" si="15"/>
        <v> - </v>
      </c>
      <c r="H41" s="82" t="str">
        <f t="shared" si="15"/>
        <v> - </v>
      </c>
      <c r="I41" s="82" t="str">
        <f t="shared" si="15"/>
        <v> - </v>
      </c>
      <c r="J41" s="82" t="str">
        <f t="shared" si="15"/>
        <v> - </v>
      </c>
      <c r="K41" s="82" t="str">
        <f t="shared" si="15"/>
        <v> - </v>
      </c>
      <c r="L41" s="82" t="str">
        <f t="shared" si="15"/>
        <v> - </v>
      </c>
      <c r="M41" s="82" t="str">
        <f t="shared" si="15"/>
        <v> - </v>
      </c>
      <c r="N41" s="82" t="str">
        <f t="shared" si="15"/>
        <v> - </v>
      </c>
      <c r="O41" s="82" t="str">
        <f t="shared" si="15"/>
        <v> - </v>
      </c>
    </row>
    <row r="42" spans="1:15" s="50" customFormat="1" ht="15.75" thickBot="1">
      <c r="A42" s="53" t="s">
        <v>209</v>
      </c>
      <c r="B42" s="54"/>
      <c r="C42" s="54"/>
      <c r="D42" s="54"/>
      <c r="E42" s="54"/>
      <c r="F42" s="54"/>
      <c r="G42" s="54"/>
      <c r="H42" s="54"/>
      <c r="I42" s="54"/>
      <c r="J42" s="54"/>
      <c r="K42" s="54"/>
      <c r="L42" s="54"/>
      <c r="M42" s="54"/>
      <c r="N42" s="54"/>
      <c r="O42" s="54"/>
    </row>
    <row r="43" spans="1:15" s="50" customFormat="1" ht="13.5">
      <c r="A43" s="50" t="s">
        <v>119</v>
      </c>
      <c r="B43" s="87"/>
      <c r="C43" s="87"/>
      <c r="D43" s="87"/>
      <c r="E43" s="87"/>
      <c r="F43" s="87"/>
      <c r="G43" s="87"/>
      <c r="H43" s="87"/>
      <c r="I43" s="87"/>
      <c r="J43" s="87"/>
      <c r="K43" s="87"/>
      <c r="L43" s="87"/>
      <c r="M43" s="87"/>
      <c r="N43" s="40">
        <f aca="true" t="shared" si="16" ref="N43:N51">SUM(B43:M43)</f>
        <v>0</v>
      </c>
      <c r="O43" s="40">
        <f aca="true" t="shared" si="17" ref="O43:O51">N43/COLUMNS(B43:M43)</f>
        <v>0</v>
      </c>
    </row>
    <row r="44" spans="1:15" s="50" customFormat="1" ht="13.5">
      <c r="A44" s="50" t="s">
        <v>212</v>
      </c>
      <c r="B44" s="87"/>
      <c r="C44" s="87"/>
      <c r="D44" s="87"/>
      <c r="E44" s="87"/>
      <c r="F44" s="87"/>
      <c r="G44" s="87"/>
      <c r="H44" s="87"/>
      <c r="I44" s="87"/>
      <c r="J44" s="87"/>
      <c r="K44" s="87"/>
      <c r="L44" s="87"/>
      <c r="M44" s="87"/>
      <c r="N44" s="40">
        <f>SUM(B44:M44)</f>
        <v>0</v>
      </c>
      <c r="O44" s="40">
        <f>N44/COLUMNS(B44:M44)</f>
        <v>0</v>
      </c>
    </row>
    <row r="45" spans="1:15" s="50" customFormat="1" ht="13.5">
      <c r="A45" s="50" t="s">
        <v>213</v>
      </c>
      <c r="B45" s="87"/>
      <c r="C45" s="87"/>
      <c r="D45" s="87"/>
      <c r="E45" s="87"/>
      <c r="F45" s="87"/>
      <c r="G45" s="87"/>
      <c r="H45" s="87"/>
      <c r="I45" s="87"/>
      <c r="J45" s="87"/>
      <c r="K45" s="87"/>
      <c r="L45" s="87"/>
      <c r="M45" s="87"/>
      <c r="N45" s="40">
        <f>SUM(B45:M45)</f>
        <v>0</v>
      </c>
      <c r="O45" s="40">
        <f>N45/COLUMNS(B45:M45)</f>
        <v>0</v>
      </c>
    </row>
    <row r="46" spans="1:15" s="50" customFormat="1" ht="13.5">
      <c r="A46" s="50" t="s">
        <v>115</v>
      </c>
      <c r="B46" s="87"/>
      <c r="C46" s="87"/>
      <c r="D46" s="87"/>
      <c r="E46" s="87"/>
      <c r="F46" s="87"/>
      <c r="G46" s="87"/>
      <c r="H46" s="87"/>
      <c r="I46" s="87"/>
      <c r="J46" s="87"/>
      <c r="K46" s="87"/>
      <c r="L46" s="87"/>
      <c r="M46" s="87"/>
      <c r="N46" s="40">
        <f t="shared" si="16"/>
        <v>0</v>
      </c>
      <c r="O46" s="40">
        <f t="shared" si="17"/>
        <v>0</v>
      </c>
    </row>
    <row r="47" spans="1:15" s="50" customFormat="1" ht="13.5">
      <c r="A47" s="50" t="s">
        <v>114</v>
      </c>
      <c r="B47" s="87"/>
      <c r="C47" s="87"/>
      <c r="D47" s="87"/>
      <c r="E47" s="87"/>
      <c r="F47" s="87"/>
      <c r="G47" s="87"/>
      <c r="H47" s="87"/>
      <c r="I47" s="87"/>
      <c r="J47" s="87"/>
      <c r="K47" s="87"/>
      <c r="L47" s="87"/>
      <c r="M47" s="87"/>
      <c r="N47" s="40">
        <f t="shared" si="16"/>
        <v>0</v>
      </c>
      <c r="O47" s="40">
        <f t="shared" si="17"/>
        <v>0</v>
      </c>
    </row>
    <row r="48" spans="1:15" s="50" customFormat="1" ht="13.5">
      <c r="A48" s="50" t="s">
        <v>214</v>
      </c>
      <c r="B48" s="87"/>
      <c r="C48" s="87"/>
      <c r="D48" s="87"/>
      <c r="E48" s="87"/>
      <c r="F48" s="87"/>
      <c r="G48" s="87"/>
      <c r="H48" s="87"/>
      <c r="I48" s="87"/>
      <c r="J48" s="87"/>
      <c r="K48" s="87"/>
      <c r="L48" s="87"/>
      <c r="M48" s="87"/>
      <c r="N48" s="40">
        <f t="shared" si="16"/>
        <v>0</v>
      </c>
      <c r="O48" s="40">
        <f t="shared" si="17"/>
        <v>0</v>
      </c>
    </row>
    <row r="49" spans="1:15" s="50" customFormat="1" ht="13.5">
      <c r="A49" s="50" t="s">
        <v>78</v>
      </c>
      <c r="B49" s="87"/>
      <c r="C49" s="87"/>
      <c r="D49" s="87"/>
      <c r="E49" s="87"/>
      <c r="F49" s="87"/>
      <c r="G49" s="87"/>
      <c r="H49" s="87"/>
      <c r="I49" s="87"/>
      <c r="J49" s="87"/>
      <c r="K49" s="87"/>
      <c r="L49" s="87"/>
      <c r="M49" s="87"/>
      <c r="N49" s="40">
        <f t="shared" si="16"/>
        <v>0</v>
      </c>
      <c r="O49" s="40">
        <f t="shared" si="17"/>
        <v>0</v>
      </c>
    </row>
    <row r="50" spans="1:15" s="50" customFormat="1" ht="13.5">
      <c r="A50" s="50" t="s">
        <v>215</v>
      </c>
      <c r="B50" s="88"/>
      <c r="C50" s="88"/>
      <c r="D50" s="88"/>
      <c r="E50" s="88"/>
      <c r="F50" s="88"/>
      <c r="G50" s="88"/>
      <c r="H50" s="88"/>
      <c r="I50" s="88"/>
      <c r="J50" s="88"/>
      <c r="K50" s="88"/>
      <c r="L50" s="88"/>
      <c r="M50" s="88"/>
      <c r="N50" s="40">
        <f t="shared" si="16"/>
        <v>0</v>
      </c>
      <c r="O50" s="40">
        <f t="shared" si="17"/>
        <v>0</v>
      </c>
    </row>
    <row r="51" spans="1:15" s="50" customFormat="1" ht="13.5">
      <c r="A51" s="55" t="str">
        <f>"Total "&amp;A42</f>
        <v>Total HOUSING</v>
      </c>
      <c r="B51" s="56">
        <f>SUM(B42:B50)</f>
        <v>0</v>
      </c>
      <c r="C51" s="56">
        <f aca="true" t="shared" si="18" ref="C51:M51">SUM(C42:C50)</f>
        <v>0</v>
      </c>
      <c r="D51" s="56">
        <f t="shared" si="18"/>
        <v>0</v>
      </c>
      <c r="E51" s="56">
        <f t="shared" si="18"/>
        <v>0</v>
      </c>
      <c r="F51" s="56">
        <f t="shared" si="18"/>
        <v>0</v>
      </c>
      <c r="G51" s="56">
        <f t="shared" si="18"/>
        <v>0</v>
      </c>
      <c r="H51" s="56">
        <f t="shared" si="18"/>
        <v>0</v>
      </c>
      <c r="I51" s="56">
        <f t="shared" si="18"/>
        <v>0</v>
      </c>
      <c r="J51" s="56">
        <f t="shared" si="18"/>
        <v>0</v>
      </c>
      <c r="K51" s="56">
        <f t="shared" si="18"/>
        <v>0</v>
      </c>
      <c r="L51" s="56">
        <f t="shared" si="18"/>
        <v>0</v>
      </c>
      <c r="M51" s="56">
        <f t="shared" si="18"/>
        <v>0</v>
      </c>
      <c r="N51" s="56">
        <f t="shared" si="16"/>
        <v>0</v>
      </c>
      <c r="O51" s="56">
        <f t="shared" si="17"/>
        <v>0</v>
      </c>
    </row>
    <row r="52" spans="1:15" s="50" customFormat="1" ht="13.5">
      <c r="A52" s="81" t="s">
        <v>236</v>
      </c>
      <c r="B52" s="82" t="str">
        <f aca="true" t="shared" si="19" ref="B52:O52">IF(B$5&gt;0,B51/B$5," - ")</f>
        <v> - </v>
      </c>
      <c r="C52" s="82" t="str">
        <f t="shared" si="19"/>
        <v> - </v>
      </c>
      <c r="D52" s="82" t="str">
        <f t="shared" si="19"/>
        <v> - </v>
      </c>
      <c r="E52" s="82" t="str">
        <f t="shared" si="19"/>
        <v> - </v>
      </c>
      <c r="F52" s="82" t="str">
        <f t="shared" si="19"/>
        <v> - </v>
      </c>
      <c r="G52" s="82" t="str">
        <f t="shared" si="19"/>
        <v> - </v>
      </c>
      <c r="H52" s="82" t="str">
        <f t="shared" si="19"/>
        <v> - </v>
      </c>
      <c r="I52" s="82" t="str">
        <f t="shared" si="19"/>
        <v> - </v>
      </c>
      <c r="J52" s="82" t="str">
        <f t="shared" si="19"/>
        <v> - </v>
      </c>
      <c r="K52" s="82" t="str">
        <f t="shared" si="19"/>
        <v> - </v>
      </c>
      <c r="L52" s="82" t="str">
        <f t="shared" si="19"/>
        <v> - </v>
      </c>
      <c r="M52" s="82" t="str">
        <f t="shared" si="19"/>
        <v> - </v>
      </c>
      <c r="N52" s="82" t="str">
        <f t="shared" si="19"/>
        <v> - </v>
      </c>
      <c r="O52" s="82" t="str">
        <f t="shared" si="19"/>
        <v> - </v>
      </c>
    </row>
    <row r="53" spans="1:15" s="50" customFormat="1" ht="15.75" thickBot="1">
      <c r="A53" s="53" t="s">
        <v>210</v>
      </c>
      <c r="B53" s="54"/>
      <c r="C53" s="54"/>
      <c r="D53" s="54"/>
      <c r="E53" s="54"/>
      <c r="F53" s="54"/>
      <c r="G53" s="54"/>
      <c r="H53" s="54"/>
      <c r="I53" s="54"/>
      <c r="J53" s="54"/>
      <c r="K53" s="54"/>
      <c r="L53" s="54"/>
      <c r="M53" s="54"/>
      <c r="N53" s="54"/>
      <c r="O53" s="54"/>
    </row>
    <row r="54" spans="1:15" s="50" customFormat="1" ht="13.5">
      <c r="A54" s="50" t="s">
        <v>75</v>
      </c>
      <c r="B54" s="87"/>
      <c r="C54" s="87"/>
      <c r="D54" s="87"/>
      <c r="E54" s="87"/>
      <c r="F54" s="87"/>
      <c r="G54" s="87"/>
      <c r="H54" s="87"/>
      <c r="I54" s="87"/>
      <c r="J54" s="87"/>
      <c r="K54" s="87"/>
      <c r="L54" s="87"/>
      <c r="M54" s="87"/>
      <c r="N54" s="40">
        <f aca="true" t="shared" si="20" ref="N54:N61">SUM(B54:M54)</f>
        <v>0</v>
      </c>
      <c r="O54" s="40">
        <f aca="true" t="shared" si="21" ref="O54:O61">N54/COLUMNS(B54:M54)</f>
        <v>0</v>
      </c>
    </row>
    <row r="55" spans="1:15" s="50" customFormat="1" ht="13.5">
      <c r="A55" s="50" t="s">
        <v>118</v>
      </c>
      <c r="B55" s="87"/>
      <c r="C55" s="87"/>
      <c r="D55" s="87"/>
      <c r="E55" s="87"/>
      <c r="F55" s="87"/>
      <c r="G55" s="87"/>
      <c r="H55" s="87"/>
      <c r="I55" s="87"/>
      <c r="J55" s="87"/>
      <c r="K55" s="87"/>
      <c r="L55" s="87"/>
      <c r="M55" s="87"/>
      <c r="N55" s="40">
        <f t="shared" si="20"/>
        <v>0</v>
      </c>
      <c r="O55" s="40">
        <f t="shared" si="21"/>
        <v>0</v>
      </c>
    </row>
    <row r="56" spans="1:15" s="50" customFormat="1" ht="13.5">
      <c r="A56" s="50" t="s">
        <v>117</v>
      </c>
      <c r="B56" s="87"/>
      <c r="C56" s="87"/>
      <c r="D56" s="87"/>
      <c r="E56" s="87"/>
      <c r="F56" s="87"/>
      <c r="G56" s="87"/>
      <c r="H56" s="87"/>
      <c r="I56" s="87"/>
      <c r="J56" s="87"/>
      <c r="K56" s="87"/>
      <c r="L56" s="87"/>
      <c r="M56" s="87"/>
      <c r="N56" s="40">
        <f t="shared" si="20"/>
        <v>0</v>
      </c>
      <c r="O56" s="40">
        <f t="shared" si="21"/>
        <v>0</v>
      </c>
    </row>
    <row r="57" spans="1:15" s="50" customFormat="1" ht="13.5">
      <c r="A57" s="50" t="s">
        <v>79</v>
      </c>
      <c r="B57" s="87"/>
      <c r="C57" s="87"/>
      <c r="D57" s="87"/>
      <c r="E57" s="87"/>
      <c r="F57" s="87"/>
      <c r="G57" s="87"/>
      <c r="H57" s="87"/>
      <c r="I57" s="87"/>
      <c r="J57" s="87"/>
      <c r="K57" s="87"/>
      <c r="L57" s="87"/>
      <c r="M57" s="87"/>
      <c r="N57" s="40">
        <f t="shared" si="20"/>
        <v>0</v>
      </c>
      <c r="O57" s="40">
        <f t="shared" si="21"/>
        <v>0</v>
      </c>
    </row>
    <row r="58" spans="1:15" s="50" customFormat="1" ht="13.5">
      <c r="A58" s="50" t="s">
        <v>116</v>
      </c>
      <c r="B58" s="87"/>
      <c r="C58" s="87"/>
      <c r="D58" s="87"/>
      <c r="E58" s="87"/>
      <c r="F58" s="87"/>
      <c r="G58" s="87"/>
      <c r="H58" s="87"/>
      <c r="I58" s="87"/>
      <c r="J58" s="87"/>
      <c r="K58" s="87"/>
      <c r="L58" s="87"/>
      <c r="M58" s="87"/>
      <c r="N58" s="40">
        <f t="shared" si="20"/>
        <v>0</v>
      </c>
      <c r="O58" s="40">
        <f t="shared" si="21"/>
        <v>0</v>
      </c>
    </row>
    <row r="59" spans="1:15" s="50" customFormat="1" ht="13.5">
      <c r="A59" s="50" t="s">
        <v>76</v>
      </c>
      <c r="B59" s="87"/>
      <c r="C59" s="87"/>
      <c r="D59" s="87"/>
      <c r="E59" s="87"/>
      <c r="F59" s="87"/>
      <c r="G59" s="87"/>
      <c r="H59" s="87"/>
      <c r="I59" s="87"/>
      <c r="J59" s="87"/>
      <c r="K59" s="87"/>
      <c r="L59" s="87"/>
      <c r="M59" s="87"/>
      <c r="N59" s="40">
        <f t="shared" si="20"/>
        <v>0</v>
      </c>
      <c r="O59" s="40">
        <f t="shared" si="21"/>
        <v>0</v>
      </c>
    </row>
    <row r="60" spans="1:15" s="50" customFormat="1" ht="13.5">
      <c r="A60" s="50" t="s">
        <v>211</v>
      </c>
      <c r="B60" s="88"/>
      <c r="C60" s="88"/>
      <c r="D60" s="88"/>
      <c r="E60" s="88"/>
      <c r="F60" s="88"/>
      <c r="G60" s="88"/>
      <c r="H60" s="88"/>
      <c r="I60" s="88"/>
      <c r="J60" s="88"/>
      <c r="K60" s="88"/>
      <c r="L60" s="88"/>
      <c r="M60" s="88"/>
      <c r="N60" s="40">
        <f t="shared" si="20"/>
        <v>0</v>
      </c>
      <c r="O60" s="40">
        <f t="shared" si="21"/>
        <v>0</v>
      </c>
    </row>
    <row r="61" spans="1:15" s="50" customFormat="1" ht="13.5">
      <c r="A61" s="55" t="str">
        <f>"Total "&amp;A53</f>
        <v>Total UTILITIES</v>
      </c>
      <c r="B61" s="56">
        <f aca="true" t="shared" si="22" ref="B61:M61">SUM(B53:B60)</f>
        <v>0</v>
      </c>
      <c r="C61" s="56">
        <f t="shared" si="22"/>
        <v>0</v>
      </c>
      <c r="D61" s="56">
        <f t="shared" si="22"/>
        <v>0</v>
      </c>
      <c r="E61" s="56">
        <f t="shared" si="22"/>
        <v>0</v>
      </c>
      <c r="F61" s="56">
        <f t="shared" si="22"/>
        <v>0</v>
      </c>
      <c r="G61" s="56">
        <f t="shared" si="22"/>
        <v>0</v>
      </c>
      <c r="H61" s="56">
        <f t="shared" si="22"/>
        <v>0</v>
      </c>
      <c r="I61" s="56">
        <f t="shared" si="22"/>
        <v>0</v>
      </c>
      <c r="J61" s="56">
        <f t="shared" si="22"/>
        <v>0</v>
      </c>
      <c r="K61" s="56">
        <f t="shared" si="22"/>
        <v>0</v>
      </c>
      <c r="L61" s="56">
        <f t="shared" si="22"/>
        <v>0</v>
      </c>
      <c r="M61" s="56">
        <f t="shared" si="22"/>
        <v>0</v>
      </c>
      <c r="N61" s="56">
        <f t="shared" si="20"/>
        <v>0</v>
      </c>
      <c r="O61" s="56">
        <f t="shared" si="21"/>
        <v>0</v>
      </c>
    </row>
    <row r="62" spans="1:15" s="50" customFormat="1" ht="13.5">
      <c r="A62" s="81" t="s">
        <v>236</v>
      </c>
      <c r="B62" s="82" t="str">
        <f aca="true" t="shared" si="23" ref="B62:O62">IF(B$5&gt;0,B61/B$5," - ")</f>
        <v> - </v>
      </c>
      <c r="C62" s="82" t="str">
        <f t="shared" si="23"/>
        <v> - </v>
      </c>
      <c r="D62" s="82" t="str">
        <f t="shared" si="23"/>
        <v> - </v>
      </c>
      <c r="E62" s="82" t="str">
        <f t="shared" si="23"/>
        <v> - </v>
      </c>
      <c r="F62" s="82" t="str">
        <f t="shared" si="23"/>
        <v> - </v>
      </c>
      <c r="G62" s="82" t="str">
        <f t="shared" si="23"/>
        <v> - </v>
      </c>
      <c r="H62" s="82" t="str">
        <f t="shared" si="23"/>
        <v> - </v>
      </c>
      <c r="I62" s="82" t="str">
        <f t="shared" si="23"/>
        <v> - </v>
      </c>
      <c r="J62" s="82" t="str">
        <f t="shared" si="23"/>
        <v> - </v>
      </c>
      <c r="K62" s="82" t="str">
        <f t="shared" si="23"/>
        <v> - </v>
      </c>
      <c r="L62" s="82" t="str">
        <f t="shared" si="23"/>
        <v> - </v>
      </c>
      <c r="M62" s="82" t="str">
        <f t="shared" si="23"/>
        <v> - </v>
      </c>
      <c r="N62" s="82" t="str">
        <f t="shared" si="23"/>
        <v> - </v>
      </c>
      <c r="O62" s="82" t="str">
        <f t="shared" si="23"/>
        <v> - </v>
      </c>
    </row>
    <row r="63" spans="1:15" s="50" customFormat="1" ht="15.75" thickBot="1">
      <c r="A63" s="53" t="s">
        <v>216</v>
      </c>
      <c r="B63" s="54"/>
      <c r="C63" s="54"/>
      <c r="D63" s="54"/>
      <c r="E63" s="54"/>
      <c r="F63" s="54"/>
      <c r="G63" s="54"/>
      <c r="H63" s="54"/>
      <c r="I63" s="54"/>
      <c r="J63" s="54"/>
      <c r="K63" s="54"/>
      <c r="L63" s="54"/>
      <c r="M63" s="54"/>
      <c r="N63" s="54"/>
      <c r="O63" s="54"/>
    </row>
    <row r="64" spans="1:15" s="50" customFormat="1" ht="13.5">
      <c r="A64" s="50" t="s">
        <v>71</v>
      </c>
      <c r="B64" s="87"/>
      <c r="C64" s="87"/>
      <c r="D64" s="87"/>
      <c r="E64" s="87"/>
      <c r="F64" s="87"/>
      <c r="G64" s="87"/>
      <c r="H64" s="87"/>
      <c r="I64" s="87"/>
      <c r="J64" s="87"/>
      <c r="K64" s="87"/>
      <c r="L64" s="87"/>
      <c r="M64" s="87"/>
      <c r="N64" s="40">
        <f>SUM(B64:M64)</f>
        <v>0</v>
      </c>
      <c r="O64" s="40">
        <f>N64/COLUMNS(B64:M64)</f>
        <v>0</v>
      </c>
    </row>
    <row r="65" spans="1:15" s="50" customFormat="1" ht="13.5">
      <c r="A65" s="50" t="s">
        <v>120</v>
      </c>
      <c r="B65" s="87"/>
      <c r="C65" s="87"/>
      <c r="D65" s="87"/>
      <c r="E65" s="87"/>
      <c r="F65" s="87"/>
      <c r="G65" s="87"/>
      <c r="H65" s="87"/>
      <c r="I65" s="87"/>
      <c r="J65" s="87"/>
      <c r="K65" s="87"/>
      <c r="L65" s="87"/>
      <c r="M65" s="87"/>
      <c r="N65" s="40">
        <f>SUM(B65:M65)</f>
        <v>0</v>
      </c>
      <c r="O65" s="40">
        <f>N65/COLUMNS(B65:M65)</f>
        <v>0</v>
      </c>
    </row>
    <row r="66" spans="1:15" s="50" customFormat="1" ht="13.5">
      <c r="A66" s="50" t="s">
        <v>217</v>
      </c>
      <c r="B66" s="87"/>
      <c r="C66" s="87"/>
      <c r="D66" s="87"/>
      <c r="E66" s="87"/>
      <c r="F66" s="87"/>
      <c r="G66" s="87"/>
      <c r="H66" s="87"/>
      <c r="I66" s="87"/>
      <c r="J66" s="87"/>
      <c r="K66" s="87"/>
      <c r="L66" s="87"/>
      <c r="M66" s="87"/>
      <c r="N66" s="40">
        <f>SUM(B66:M66)</f>
        <v>0</v>
      </c>
      <c r="O66" s="40">
        <f>N66/COLUMNS(B66:M66)</f>
        <v>0</v>
      </c>
    </row>
    <row r="67" spans="1:15" s="50" customFormat="1" ht="13.5">
      <c r="A67" s="50" t="s">
        <v>218</v>
      </c>
      <c r="B67" s="88"/>
      <c r="C67" s="88"/>
      <c r="D67" s="88"/>
      <c r="E67" s="88"/>
      <c r="F67" s="88"/>
      <c r="G67" s="88"/>
      <c r="H67" s="88"/>
      <c r="I67" s="88"/>
      <c r="J67" s="88"/>
      <c r="K67" s="88"/>
      <c r="L67" s="88"/>
      <c r="M67" s="88"/>
      <c r="N67" s="40">
        <f>SUM(B67:M67)</f>
        <v>0</v>
      </c>
      <c r="O67" s="40">
        <f>N67/COLUMNS(B67:M67)</f>
        <v>0</v>
      </c>
    </row>
    <row r="68" spans="1:15" s="50" customFormat="1" ht="13.5">
      <c r="A68" s="55" t="str">
        <f>"Total "&amp;A63</f>
        <v>Total FOOD</v>
      </c>
      <c r="B68" s="56">
        <f>SUM(B63:B67)</f>
        <v>0</v>
      </c>
      <c r="C68" s="56">
        <f aca="true" t="shared" si="24" ref="C68:M68">SUM(C63:C67)</f>
        <v>0</v>
      </c>
      <c r="D68" s="56">
        <f t="shared" si="24"/>
        <v>0</v>
      </c>
      <c r="E68" s="56">
        <f t="shared" si="24"/>
        <v>0</v>
      </c>
      <c r="F68" s="56">
        <f t="shared" si="24"/>
        <v>0</v>
      </c>
      <c r="G68" s="56">
        <f t="shared" si="24"/>
        <v>0</v>
      </c>
      <c r="H68" s="56">
        <f t="shared" si="24"/>
        <v>0</v>
      </c>
      <c r="I68" s="56">
        <f t="shared" si="24"/>
        <v>0</v>
      </c>
      <c r="J68" s="56">
        <f t="shared" si="24"/>
        <v>0</v>
      </c>
      <c r="K68" s="56">
        <f t="shared" si="24"/>
        <v>0</v>
      </c>
      <c r="L68" s="56">
        <f t="shared" si="24"/>
        <v>0</v>
      </c>
      <c r="M68" s="56">
        <f t="shared" si="24"/>
        <v>0</v>
      </c>
      <c r="N68" s="56">
        <f>SUM(B68:M68)</f>
        <v>0</v>
      </c>
      <c r="O68" s="56">
        <f>N68/COLUMNS(B68:M68)</f>
        <v>0</v>
      </c>
    </row>
    <row r="69" spans="1:15" s="50" customFormat="1" ht="13.5">
      <c r="A69" s="81" t="s">
        <v>236</v>
      </c>
      <c r="B69" s="82" t="str">
        <f aca="true" t="shared" si="25" ref="B69:O69">IF(B$5&gt;0,B68/B$5," - ")</f>
        <v> - </v>
      </c>
      <c r="C69" s="82" t="str">
        <f t="shared" si="25"/>
        <v> - </v>
      </c>
      <c r="D69" s="82" t="str">
        <f t="shared" si="25"/>
        <v> - </v>
      </c>
      <c r="E69" s="82" t="str">
        <f t="shared" si="25"/>
        <v> - </v>
      </c>
      <c r="F69" s="82" t="str">
        <f t="shared" si="25"/>
        <v> - </v>
      </c>
      <c r="G69" s="82" t="str">
        <f t="shared" si="25"/>
        <v> - </v>
      </c>
      <c r="H69" s="82" t="str">
        <f t="shared" si="25"/>
        <v> - </v>
      </c>
      <c r="I69" s="82" t="str">
        <f t="shared" si="25"/>
        <v> - </v>
      </c>
      <c r="J69" s="82" t="str">
        <f t="shared" si="25"/>
        <v> - </v>
      </c>
      <c r="K69" s="82" t="str">
        <f t="shared" si="25"/>
        <v> - </v>
      </c>
      <c r="L69" s="82" t="str">
        <f t="shared" si="25"/>
        <v> - </v>
      </c>
      <c r="M69" s="82" t="str">
        <f t="shared" si="25"/>
        <v> - </v>
      </c>
      <c r="N69" s="82" t="str">
        <f t="shared" si="25"/>
        <v> - </v>
      </c>
      <c r="O69" s="82" t="str">
        <f t="shared" si="25"/>
        <v> - </v>
      </c>
    </row>
    <row r="70" spans="1:15" s="50" customFormat="1" ht="15.75" thickBot="1">
      <c r="A70" s="53" t="s">
        <v>80</v>
      </c>
      <c r="B70" s="54"/>
      <c r="C70" s="54"/>
      <c r="D70" s="54"/>
      <c r="E70" s="54"/>
      <c r="F70" s="54"/>
      <c r="G70" s="54"/>
      <c r="H70" s="54"/>
      <c r="I70" s="54"/>
      <c r="J70" s="54"/>
      <c r="K70" s="54"/>
      <c r="L70" s="54"/>
      <c r="M70" s="54"/>
      <c r="N70" s="54"/>
      <c r="O70" s="54"/>
    </row>
    <row r="71" spans="1:15" s="50" customFormat="1" ht="13.5">
      <c r="A71" s="50" t="s">
        <v>81</v>
      </c>
      <c r="B71" s="87"/>
      <c r="C71" s="87"/>
      <c r="D71" s="87"/>
      <c r="E71" s="87"/>
      <c r="F71" s="87"/>
      <c r="G71" s="87"/>
      <c r="H71" s="87"/>
      <c r="I71" s="87"/>
      <c r="J71" s="87"/>
      <c r="K71" s="87"/>
      <c r="L71" s="87"/>
      <c r="M71" s="87"/>
      <c r="N71" s="40">
        <f aca="true" t="shared" si="26" ref="N71:N78">SUM(B71:M71)</f>
        <v>0</v>
      </c>
      <c r="O71" s="40">
        <f aca="true" t="shared" si="27" ref="O71:O78">N71/COLUMNS(B71:M71)</f>
        <v>0</v>
      </c>
    </row>
    <row r="72" spans="1:15" s="50" customFormat="1" ht="13.5">
      <c r="A72" s="50" t="s">
        <v>219</v>
      </c>
      <c r="B72" s="87"/>
      <c r="C72" s="87"/>
      <c r="D72" s="87"/>
      <c r="E72" s="87"/>
      <c r="F72" s="87"/>
      <c r="G72" s="87"/>
      <c r="H72" s="87"/>
      <c r="I72" s="87"/>
      <c r="J72" s="87"/>
      <c r="K72" s="87"/>
      <c r="L72" s="87"/>
      <c r="M72" s="87"/>
      <c r="N72" s="40">
        <f>SUM(B72:M72)</f>
        <v>0</v>
      </c>
      <c r="O72" s="40">
        <f>N72/COLUMNS(B72:M72)</f>
        <v>0</v>
      </c>
    </row>
    <row r="73" spans="1:15" s="50" customFormat="1" ht="13.5">
      <c r="A73" s="50" t="s">
        <v>82</v>
      </c>
      <c r="B73" s="87"/>
      <c r="C73" s="87"/>
      <c r="D73" s="87"/>
      <c r="E73" s="87"/>
      <c r="F73" s="87"/>
      <c r="G73" s="87"/>
      <c r="H73" s="87"/>
      <c r="I73" s="87"/>
      <c r="J73" s="87"/>
      <c r="K73" s="87"/>
      <c r="L73" s="87"/>
      <c r="M73" s="87"/>
      <c r="N73" s="40">
        <f t="shared" si="26"/>
        <v>0</v>
      </c>
      <c r="O73" s="40">
        <f t="shared" si="27"/>
        <v>0</v>
      </c>
    </row>
    <row r="74" spans="1:15" s="50" customFormat="1" ht="13.5">
      <c r="A74" s="50" t="s">
        <v>112</v>
      </c>
      <c r="B74" s="87"/>
      <c r="C74" s="87"/>
      <c r="D74" s="87"/>
      <c r="E74" s="87"/>
      <c r="F74" s="87"/>
      <c r="G74" s="87"/>
      <c r="H74" s="87"/>
      <c r="I74" s="87"/>
      <c r="J74" s="87"/>
      <c r="K74" s="87"/>
      <c r="L74" s="87"/>
      <c r="M74" s="87"/>
      <c r="N74" s="40">
        <f t="shared" si="26"/>
        <v>0</v>
      </c>
      <c r="O74" s="40">
        <f t="shared" si="27"/>
        <v>0</v>
      </c>
    </row>
    <row r="75" spans="1:15" s="50" customFormat="1" ht="13.5">
      <c r="A75" s="50" t="s">
        <v>220</v>
      </c>
      <c r="B75" s="87"/>
      <c r="C75" s="87"/>
      <c r="D75" s="87"/>
      <c r="E75" s="87"/>
      <c r="F75" s="87"/>
      <c r="G75" s="87"/>
      <c r="H75" s="87"/>
      <c r="I75" s="87"/>
      <c r="J75" s="87"/>
      <c r="K75" s="87"/>
      <c r="L75" s="87"/>
      <c r="M75" s="87"/>
      <c r="N75" s="40">
        <f t="shared" si="26"/>
        <v>0</v>
      </c>
      <c r="O75" s="40">
        <f t="shared" si="27"/>
        <v>0</v>
      </c>
    </row>
    <row r="76" spans="1:15" s="50" customFormat="1" ht="13.5">
      <c r="A76" s="50" t="s">
        <v>113</v>
      </c>
      <c r="B76" s="87"/>
      <c r="C76" s="87"/>
      <c r="D76" s="87"/>
      <c r="E76" s="87"/>
      <c r="F76" s="87"/>
      <c r="G76" s="87"/>
      <c r="H76" s="87"/>
      <c r="I76" s="87"/>
      <c r="J76" s="87"/>
      <c r="K76" s="87"/>
      <c r="L76" s="87"/>
      <c r="M76" s="87"/>
      <c r="N76" s="40">
        <f t="shared" si="26"/>
        <v>0</v>
      </c>
      <c r="O76" s="40">
        <f t="shared" si="27"/>
        <v>0</v>
      </c>
    </row>
    <row r="77" spans="1:15" s="50" customFormat="1" ht="13.5">
      <c r="A77" s="50" t="s">
        <v>159</v>
      </c>
      <c r="B77" s="88"/>
      <c r="C77" s="88"/>
      <c r="D77" s="88"/>
      <c r="E77" s="88"/>
      <c r="F77" s="88"/>
      <c r="G77" s="88"/>
      <c r="H77" s="88"/>
      <c r="I77" s="88"/>
      <c r="J77" s="88"/>
      <c r="K77" s="88"/>
      <c r="L77" s="88"/>
      <c r="M77" s="88"/>
      <c r="N77" s="40">
        <f t="shared" si="26"/>
        <v>0</v>
      </c>
      <c r="O77" s="40">
        <f t="shared" si="27"/>
        <v>0</v>
      </c>
    </row>
    <row r="78" spans="1:15" s="50" customFormat="1" ht="13.5">
      <c r="A78" s="55" t="str">
        <f>"Total "&amp;A70</f>
        <v>Total TRANSPORTATION</v>
      </c>
      <c r="B78" s="56">
        <f aca="true" t="shared" si="28" ref="B78:M78">SUM(B71:B77)</f>
        <v>0</v>
      </c>
      <c r="C78" s="56">
        <f t="shared" si="28"/>
        <v>0</v>
      </c>
      <c r="D78" s="56">
        <f t="shared" si="28"/>
        <v>0</v>
      </c>
      <c r="E78" s="56">
        <f t="shared" si="28"/>
        <v>0</v>
      </c>
      <c r="F78" s="56">
        <f t="shared" si="28"/>
        <v>0</v>
      </c>
      <c r="G78" s="56">
        <f t="shared" si="28"/>
        <v>0</v>
      </c>
      <c r="H78" s="56">
        <f t="shared" si="28"/>
        <v>0</v>
      </c>
      <c r="I78" s="56">
        <f t="shared" si="28"/>
        <v>0</v>
      </c>
      <c r="J78" s="56">
        <f t="shared" si="28"/>
        <v>0</v>
      </c>
      <c r="K78" s="56">
        <f t="shared" si="28"/>
        <v>0</v>
      </c>
      <c r="L78" s="56">
        <f t="shared" si="28"/>
        <v>0</v>
      </c>
      <c r="M78" s="56">
        <f t="shared" si="28"/>
        <v>0</v>
      </c>
      <c r="N78" s="56">
        <f t="shared" si="26"/>
        <v>0</v>
      </c>
      <c r="O78" s="56">
        <f t="shared" si="27"/>
        <v>0</v>
      </c>
    </row>
    <row r="79" spans="1:15" s="50" customFormat="1" ht="13.5">
      <c r="A79" s="81" t="s">
        <v>236</v>
      </c>
      <c r="B79" s="82" t="str">
        <f aca="true" t="shared" si="29" ref="B79:O79">IF(B$5&gt;0,B78/B$5," - ")</f>
        <v> - </v>
      </c>
      <c r="C79" s="82" t="str">
        <f t="shared" si="29"/>
        <v> - </v>
      </c>
      <c r="D79" s="82" t="str">
        <f t="shared" si="29"/>
        <v> - </v>
      </c>
      <c r="E79" s="82" t="str">
        <f t="shared" si="29"/>
        <v> - </v>
      </c>
      <c r="F79" s="82" t="str">
        <f t="shared" si="29"/>
        <v> - </v>
      </c>
      <c r="G79" s="82" t="str">
        <f t="shared" si="29"/>
        <v> - </v>
      </c>
      <c r="H79" s="82" t="str">
        <f t="shared" si="29"/>
        <v> - </v>
      </c>
      <c r="I79" s="82" t="str">
        <f t="shared" si="29"/>
        <v> - </v>
      </c>
      <c r="J79" s="82" t="str">
        <f t="shared" si="29"/>
        <v> - </v>
      </c>
      <c r="K79" s="82" t="str">
        <f t="shared" si="29"/>
        <v> - </v>
      </c>
      <c r="L79" s="82" t="str">
        <f t="shared" si="29"/>
        <v> - </v>
      </c>
      <c r="M79" s="82" t="str">
        <f t="shared" si="29"/>
        <v> - </v>
      </c>
      <c r="N79" s="82" t="str">
        <f t="shared" si="29"/>
        <v> - </v>
      </c>
      <c r="O79" s="82" t="str">
        <f t="shared" si="29"/>
        <v> - </v>
      </c>
    </row>
    <row r="80" spans="1:15" s="50" customFormat="1" ht="15.75" thickBot="1">
      <c r="A80" s="53" t="s">
        <v>83</v>
      </c>
      <c r="B80" s="54"/>
      <c r="C80" s="54"/>
      <c r="D80" s="54"/>
      <c r="E80" s="54"/>
      <c r="F80" s="54"/>
      <c r="G80" s="54"/>
      <c r="H80" s="54"/>
      <c r="I80" s="54"/>
      <c r="J80" s="54"/>
      <c r="K80" s="54"/>
      <c r="L80" s="54"/>
      <c r="M80" s="54"/>
      <c r="N80" s="54"/>
      <c r="O80" s="54"/>
    </row>
    <row r="81" spans="1:15" s="50" customFormat="1" ht="13.5">
      <c r="A81" s="50" t="s">
        <v>221</v>
      </c>
      <c r="B81" s="87"/>
      <c r="C81" s="87"/>
      <c r="D81" s="87"/>
      <c r="E81" s="87"/>
      <c r="F81" s="87"/>
      <c r="G81" s="87"/>
      <c r="H81" s="87"/>
      <c r="I81" s="87"/>
      <c r="J81" s="87"/>
      <c r="K81" s="87"/>
      <c r="L81" s="87"/>
      <c r="M81" s="87"/>
      <c r="N81" s="40">
        <f>SUM(B81:M81)</f>
        <v>0</v>
      </c>
      <c r="O81" s="40">
        <f>N81/COLUMNS(B81:M81)</f>
        <v>0</v>
      </c>
    </row>
    <row r="82" spans="1:15" s="50" customFormat="1" ht="13.5">
      <c r="A82" s="50" t="s">
        <v>222</v>
      </c>
      <c r="B82" s="87"/>
      <c r="C82" s="87"/>
      <c r="D82" s="87"/>
      <c r="E82" s="87"/>
      <c r="F82" s="87"/>
      <c r="G82" s="87"/>
      <c r="H82" s="87"/>
      <c r="I82" s="87"/>
      <c r="J82" s="87"/>
      <c r="K82" s="87"/>
      <c r="L82" s="87"/>
      <c r="M82" s="87"/>
      <c r="N82" s="40">
        <f>SUM(B82:M82)</f>
        <v>0</v>
      </c>
      <c r="O82" s="40">
        <f>N82/COLUMNS(B82:M82)</f>
        <v>0</v>
      </c>
    </row>
    <row r="83" spans="1:15" s="50" customFormat="1" ht="13.5">
      <c r="A83" s="50" t="s">
        <v>223</v>
      </c>
      <c r="B83" s="87"/>
      <c r="C83" s="87"/>
      <c r="D83" s="87"/>
      <c r="E83" s="87"/>
      <c r="F83" s="87"/>
      <c r="G83" s="87"/>
      <c r="H83" s="87"/>
      <c r="I83" s="87"/>
      <c r="J83" s="87"/>
      <c r="K83" s="87"/>
      <c r="L83" s="87"/>
      <c r="M83" s="87"/>
      <c r="N83" s="40">
        <f aca="true" t="shared" si="30" ref="N83:N89">SUM(B83:M83)</f>
        <v>0</v>
      </c>
      <c r="O83" s="40">
        <f aca="true" t="shared" si="31" ref="O83:O89">N83/COLUMNS(B83:M83)</f>
        <v>0</v>
      </c>
    </row>
    <row r="84" spans="1:15" s="50" customFormat="1" ht="13.5">
      <c r="A84" s="50" t="s">
        <v>84</v>
      </c>
      <c r="B84" s="87"/>
      <c r="C84" s="87"/>
      <c r="D84" s="87"/>
      <c r="E84" s="87"/>
      <c r="F84" s="87"/>
      <c r="G84" s="87"/>
      <c r="H84" s="87"/>
      <c r="I84" s="87"/>
      <c r="J84" s="87"/>
      <c r="K84" s="87"/>
      <c r="L84" s="87"/>
      <c r="M84" s="87"/>
      <c r="N84" s="40">
        <f t="shared" si="30"/>
        <v>0</v>
      </c>
      <c r="O84" s="40">
        <f t="shared" si="31"/>
        <v>0</v>
      </c>
    </row>
    <row r="85" spans="1:15" s="50" customFormat="1" ht="13.5">
      <c r="A85" s="50" t="s">
        <v>85</v>
      </c>
      <c r="B85" s="87"/>
      <c r="C85" s="87"/>
      <c r="D85" s="87"/>
      <c r="E85" s="87"/>
      <c r="F85" s="87"/>
      <c r="G85" s="87"/>
      <c r="H85" s="87"/>
      <c r="I85" s="87"/>
      <c r="J85" s="87"/>
      <c r="K85" s="87"/>
      <c r="L85" s="87"/>
      <c r="M85" s="87"/>
      <c r="N85" s="40">
        <f t="shared" si="30"/>
        <v>0</v>
      </c>
      <c r="O85" s="40">
        <f t="shared" si="31"/>
        <v>0</v>
      </c>
    </row>
    <row r="86" spans="1:15" s="50" customFormat="1" ht="13.5">
      <c r="A86" s="50" t="s">
        <v>224</v>
      </c>
      <c r="B86" s="87"/>
      <c r="C86" s="87"/>
      <c r="D86" s="87"/>
      <c r="E86" s="87"/>
      <c r="F86" s="87"/>
      <c r="G86" s="87"/>
      <c r="H86" s="87"/>
      <c r="I86" s="87"/>
      <c r="J86" s="87"/>
      <c r="K86" s="87"/>
      <c r="L86" s="87"/>
      <c r="M86" s="87"/>
      <c r="N86" s="40">
        <f>SUM(B86:M86)</f>
        <v>0</v>
      </c>
      <c r="O86" s="40">
        <f>N86/COLUMNS(B86:M86)</f>
        <v>0</v>
      </c>
    </row>
    <row r="87" spans="1:15" s="50" customFormat="1" ht="13.5">
      <c r="A87" s="50" t="s">
        <v>225</v>
      </c>
      <c r="B87" s="87"/>
      <c r="C87" s="87"/>
      <c r="D87" s="87"/>
      <c r="E87" s="87"/>
      <c r="F87" s="87"/>
      <c r="G87" s="87"/>
      <c r="H87" s="87"/>
      <c r="I87" s="87"/>
      <c r="J87" s="87"/>
      <c r="K87" s="87"/>
      <c r="L87" s="87"/>
      <c r="M87" s="87"/>
      <c r="N87" s="40">
        <f t="shared" si="30"/>
        <v>0</v>
      </c>
      <c r="O87" s="40">
        <f t="shared" si="31"/>
        <v>0</v>
      </c>
    </row>
    <row r="88" spans="1:15" s="50" customFormat="1" ht="13.5">
      <c r="A88" s="50" t="s">
        <v>160</v>
      </c>
      <c r="B88" s="88"/>
      <c r="C88" s="88"/>
      <c r="D88" s="88"/>
      <c r="E88" s="88"/>
      <c r="F88" s="88"/>
      <c r="G88" s="88"/>
      <c r="H88" s="88"/>
      <c r="I88" s="88"/>
      <c r="J88" s="88"/>
      <c r="K88" s="88"/>
      <c r="L88" s="88"/>
      <c r="M88" s="88"/>
      <c r="N88" s="40">
        <f t="shared" si="30"/>
        <v>0</v>
      </c>
      <c r="O88" s="40">
        <f t="shared" si="31"/>
        <v>0</v>
      </c>
    </row>
    <row r="89" spans="1:15" s="50" customFormat="1" ht="13.5">
      <c r="A89" s="55" t="str">
        <f>"Total "&amp;A80</f>
        <v>Total HEALTH</v>
      </c>
      <c r="B89" s="56">
        <f>SUM(B80:B88)</f>
        <v>0</v>
      </c>
      <c r="C89" s="56">
        <f aca="true" t="shared" si="32" ref="C89:M89">SUM(C80:C88)</f>
        <v>0</v>
      </c>
      <c r="D89" s="56">
        <f t="shared" si="32"/>
        <v>0</v>
      </c>
      <c r="E89" s="56">
        <f t="shared" si="32"/>
        <v>0</v>
      </c>
      <c r="F89" s="56">
        <f t="shared" si="32"/>
        <v>0</v>
      </c>
      <c r="G89" s="56">
        <f t="shared" si="32"/>
        <v>0</v>
      </c>
      <c r="H89" s="56">
        <f t="shared" si="32"/>
        <v>0</v>
      </c>
      <c r="I89" s="56">
        <f t="shared" si="32"/>
        <v>0</v>
      </c>
      <c r="J89" s="56">
        <f t="shared" si="32"/>
        <v>0</v>
      </c>
      <c r="K89" s="56">
        <f t="shared" si="32"/>
        <v>0</v>
      </c>
      <c r="L89" s="56">
        <f t="shared" si="32"/>
        <v>0</v>
      </c>
      <c r="M89" s="56">
        <f t="shared" si="32"/>
        <v>0</v>
      </c>
      <c r="N89" s="56">
        <f t="shared" si="30"/>
        <v>0</v>
      </c>
      <c r="O89" s="56">
        <f t="shared" si="31"/>
        <v>0</v>
      </c>
    </row>
    <row r="90" spans="1:15" s="50" customFormat="1" ht="13.5">
      <c r="A90" s="81" t="s">
        <v>236</v>
      </c>
      <c r="B90" s="82" t="str">
        <f aca="true" t="shared" si="33" ref="B90:O90">IF(B$5&gt;0,B89/B$5," - ")</f>
        <v> - </v>
      </c>
      <c r="C90" s="82" t="str">
        <f t="shared" si="33"/>
        <v> - </v>
      </c>
      <c r="D90" s="82" t="str">
        <f t="shared" si="33"/>
        <v> - </v>
      </c>
      <c r="E90" s="82" t="str">
        <f t="shared" si="33"/>
        <v> - </v>
      </c>
      <c r="F90" s="82" t="str">
        <f t="shared" si="33"/>
        <v> - </v>
      </c>
      <c r="G90" s="82" t="str">
        <f t="shared" si="33"/>
        <v> - </v>
      </c>
      <c r="H90" s="82" t="str">
        <f t="shared" si="33"/>
        <v> - </v>
      </c>
      <c r="I90" s="82" t="str">
        <f t="shared" si="33"/>
        <v> - </v>
      </c>
      <c r="J90" s="82" t="str">
        <f t="shared" si="33"/>
        <v> - </v>
      </c>
      <c r="K90" s="82" t="str">
        <f t="shared" si="33"/>
        <v> - </v>
      </c>
      <c r="L90" s="82" t="str">
        <f t="shared" si="33"/>
        <v> - </v>
      </c>
      <c r="M90" s="82" t="str">
        <f t="shared" si="33"/>
        <v> - </v>
      </c>
      <c r="N90" s="82" t="str">
        <f t="shared" si="33"/>
        <v> - </v>
      </c>
      <c r="O90" s="82" t="str">
        <f t="shared" si="33"/>
        <v> - </v>
      </c>
    </row>
    <row r="91" spans="1:15" s="50" customFormat="1" ht="15.75" thickBot="1">
      <c r="A91" s="53" t="s">
        <v>95</v>
      </c>
      <c r="B91" s="54"/>
      <c r="C91" s="54"/>
      <c r="D91" s="54"/>
      <c r="E91" s="54"/>
      <c r="F91" s="54"/>
      <c r="G91" s="54"/>
      <c r="H91" s="54"/>
      <c r="I91" s="54"/>
      <c r="J91" s="54"/>
      <c r="K91" s="54"/>
      <c r="L91" s="54"/>
      <c r="M91" s="54"/>
      <c r="N91" s="54"/>
      <c r="O91" s="54"/>
    </row>
    <row r="92" spans="1:15" s="50" customFormat="1" ht="13.5">
      <c r="A92" s="50" t="s">
        <v>226</v>
      </c>
      <c r="B92" s="87"/>
      <c r="C92" s="87"/>
      <c r="D92" s="87"/>
      <c r="E92" s="87"/>
      <c r="F92" s="87"/>
      <c r="G92" s="87"/>
      <c r="H92" s="87"/>
      <c r="I92" s="87"/>
      <c r="J92" s="87"/>
      <c r="K92" s="87"/>
      <c r="L92" s="87"/>
      <c r="M92" s="87"/>
      <c r="N92" s="40">
        <f>SUM(B92:M92)</f>
        <v>0</v>
      </c>
      <c r="O92" s="40">
        <f>N92/COLUMNS(B92:M92)</f>
        <v>0</v>
      </c>
    </row>
    <row r="93" spans="1:15" s="50" customFormat="1" ht="13.5">
      <c r="A93" s="50" t="s">
        <v>70</v>
      </c>
      <c r="B93" s="87"/>
      <c r="C93" s="87"/>
      <c r="D93" s="87"/>
      <c r="E93" s="87"/>
      <c r="F93" s="87"/>
      <c r="G93" s="87"/>
      <c r="H93" s="87"/>
      <c r="I93" s="87"/>
      <c r="J93" s="87"/>
      <c r="K93" s="87"/>
      <c r="L93" s="87"/>
      <c r="M93" s="87"/>
      <c r="N93" s="40">
        <f>SUM(B93:M93)</f>
        <v>0</v>
      </c>
      <c r="O93" s="40">
        <f>N93/COLUMNS(B93:M93)</f>
        <v>0</v>
      </c>
    </row>
    <row r="94" spans="1:15" s="50" customFormat="1" ht="13.5">
      <c r="A94" s="50" t="s">
        <v>96</v>
      </c>
      <c r="B94" s="87"/>
      <c r="C94" s="87"/>
      <c r="D94" s="87"/>
      <c r="E94" s="87"/>
      <c r="F94" s="87"/>
      <c r="G94" s="87"/>
      <c r="H94" s="87"/>
      <c r="I94" s="87"/>
      <c r="J94" s="87"/>
      <c r="K94" s="87"/>
      <c r="L94" s="87"/>
      <c r="M94" s="87"/>
      <c r="N94" s="40">
        <f aca="true" t="shared" si="34" ref="N94:N99">SUM(B94:M94)</f>
        <v>0</v>
      </c>
      <c r="O94" s="40">
        <f aca="true" t="shared" si="35" ref="O94:O99">N94/COLUMNS(B94:M94)</f>
        <v>0</v>
      </c>
    </row>
    <row r="95" spans="1:15" s="50" customFormat="1" ht="13.5">
      <c r="A95" s="50" t="s">
        <v>97</v>
      </c>
      <c r="B95" s="87"/>
      <c r="C95" s="87"/>
      <c r="D95" s="87"/>
      <c r="E95" s="87"/>
      <c r="F95" s="87"/>
      <c r="G95" s="87"/>
      <c r="H95" s="87"/>
      <c r="I95" s="87"/>
      <c r="J95" s="87"/>
      <c r="K95" s="87"/>
      <c r="L95" s="87"/>
      <c r="M95" s="87"/>
      <c r="N95" s="40">
        <f t="shared" si="34"/>
        <v>0</v>
      </c>
      <c r="O95" s="40">
        <f t="shared" si="35"/>
        <v>0</v>
      </c>
    </row>
    <row r="96" spans="1:15" s="50" customFormat="1" ht="13.5">
      <c r="A96" s="50" t="s">
        <v>227</v>
      </c>
      <c r="B96" s="87"/>
      <c r="C96" s="87"/>
      <c r="D96" s="87"/>
      <c r="E96" s="87"/>
      <c r="F96" s="87"/>
      <c r="G96" s="87"/>
      <c r="H96" s="87"/>
      <c r="I96" s="87"/>
      <c r="J96" s="87"/>
      <c r="K96" s="87"/>
      <c r="L96" s="87"/>
      <c r="M96" s="87"/>
      <c r="N96" s="40">
        <f>SUM(B96:M96)</f>
        <v>0</v>
      </c>
      <c r="O96" s="40">
        <f>N96/COLUMNS(B96:M96)</f>
        <v>0</v>
      </c>
    </row>
    <row r="97" spans="1:15" s="50" customFormat="1" ht="13.5">
      <c r="A97" s="50" t="s">
        <v>121</v>
      </c>
      <c r="B97" s="87"/>
      <c r="C97" s="87"/>
      <c r="D97" s="87"/>
      <c r="E97" s="87"/>
      <c r="F97" s="87"/>
      <c r="G97" s="87"/>
      <c r="H97" s="87"/>
      <c r="I97" s="87"/>
      <c r="J97" s="87"/>
      <c r="K97" s="87"/>
      <c r="L97" s="87"/>
      <c r="M97" s="87"/>
      <c r="N97" s="40">
        <f t="shared" si="34"/>
        <v>0</v>
      </c>
      <c r="O97" s="40">
        <f t="shared" si="35"/>
        <v>0</v>
      </c>
    </row>
    <row r="98" spans="1:15" s="50" customFormat="1" ht="13.5">
      <c r="A98" s="50" t="s">
        <v>157</v>
      </c>
      <c r="B98" s="88"/>
      <c r="C98" s="88"/>
      <c r="D98" s="88"/>
      <c r="E98" s="88"/>
      <c r="F98" s="88"/>
      <c r="G98" s="88"/>
      <c r="H98" s="88"/>
      <c r="I98" s="88"/>
      <c r="J98" s="88"/>
      <c r="K98" s="88"/>
      <c r="L98" s="88"/>
      <c r="M98" s="88"/>
      <c r="N98" s="40">
        <f t="shared" si="34"/>
        <v>0</v>
      </c>
      <c r="O98" s="40">
        <f t="shared" si="35"/>
        <v>0</v>
      </c>
    </row>
    <row r="99" spans="1:15" s="50" customFormat="1" ht="13.5">
      <c r="A99" s="55" t="str">
        <f>"Total "&amp;A91</f>
        <v>Total DAILY LIVING</v>
      </c>
      <c r="B99" s="56">
        <f aca="true" t="shared" si="36" ref="B99:M99">SUM(B91:B98)</f>
        <v>0</v>
      </c>
      <c r="C99" s="56">
        <f t="shared" si="36"/>
        <v>0</v>
      </c>
      <c r="D99" s="56">
        <f t="shared" si="36"/>
        <v>0</v>
      </c>
      <c r="E99" s="56">
        <f t="shared" si="36"/>
        <v>0</v>
      </c>
      <c r="F99" s="56">
        <f t="shared" si="36"/>
        <v>0</v>
      </c>
      <c r="G99" s="56">
        <f t="shared" si="36"/>
        <v>0</v>
      </c>
      <c r="H99" s="56">
        <f t="shared" si="36"/>
        <v>0</v>
      </c>
      <c r="I99" s="56">
        <f t="shared" si="36"/>
        <v>0</v>
      </c>
      <c r="J99" s="56">
        <f t="shared" si="36"/>
        <v>0</v>
      </c>
      <c r="K99" s="56">
        <f t="shared" si="36"/>
        <v>0</v>
      </c>
      <c r="L99" s="56">
        <f t="shared" si="36"/>
        <v>0</v>
      </c>
      <c r="M99" s="56">
        <f t="shared" si="36"/>
        <v>0</v>
      </c>
      <c r="N99" s="56">
        <f t="shared" si="34"/>
        <v>0</v>
      </c>
      <c r="O99" s="56">
        <f t="shared" si="35"/>
        <v>0</v>
      </c>
    </row>
    <row r="100" spans="1:15" s="50" customFormat="1" ht="13.5">
      <c r="A100" s="81" t="s">
        <v>236</v>
      </c>
      <c r="B100" s="82" t="str">
        <f aca="true" t="shared" si="37" ref="B100:O100">IF(B$5&gt;0,B99/B$5," - ")</f>
        <v> - </v>
      </c>
      <c r="C100" s="82" t="str">
        <f t="shared" si="37"/>
        <v> - </v>
      </c>
      <c r="D100" s="82" t="str">
        <f t="shared" si="37"/>
        <v> - </v>
      </c>
      <c r="E100" s="82" t="str">
        <f t="shared" si="37"/>
        <v> - </v>
      </c>
      <c r="F100" s="82" t="str">
        <f t="shared" si="37"/>
        <v> - </v>
      </c>
      <c r="G100" s="82" t="str">
        <f t="shared" si="37"/>
        <v> - </v>
      </c>
      <c r="H100" s="82" t="str">
        <f t="shared" si="37"/>
        <v> - </v>
      </c>
      <c r="I100" s="82" t="str">
        <f t="shared" si="37"/>
        <v> - </v>
      </c>
      <c r="J100" s="82" t="str">
        <f t="shared" si="37"/>
        <v> - </v>
      </c>
      <c r="K100" s="82" t="str">
        <f t="shared" si="37"/>
        <v> - </v>
      </c>
      <c r="L100" s="82" t="str">
        <f t="shared" si="37"/>
        <v> - </v>
      </c>
      <c r="M100" s="82" t="str">
        <f t="shared" si="37"/>
        <v> - </v>
      </c>
      <c r="N100" s="82" t="str">
        <f t="shared" si="37"/>
        <v> - </v>
      </c>
      <c r="O100" s="82" t="str">
        <f t="shared" si="37"/>
        <v> - </v>
      </c>
    </row>
    <row r="101" spans="1:15" s="50" customFormat="1" ht="15.75" thickBot="1">
      <c r="A101" s="53" t="s">
        <v>130</v>
      </c>
      <c r="B101" s="54"/>
      <c r="C101" s="54"/>
      <c r="D101" s="54"/>
      <c r="E101" s="54"/>
      <c r="F101" s="54"/>
      <c r="G101" s="54"/>
      <c r="H101" s="54"/>
      <c r="I101" s="54"/>
      <c r="J101" s="54"/>
      <c r="K101" s="54"/>
      <c r="L101" s="54"/>
      <c r="M101" s="54"/>
      <c r="N101" s="54"/>
      <c r="O101" s="54"/>
    </row>
    <row r="102" spans="1:15" s="50" customFormat="1" ht="13.5">
      <c r="A102" s="50" t="s">
        <v>377</v>
      </c>
      <c r="B102" s="87"/>
      <c r="C102" s="87"/>
      <c r="D102" s="87"/>
      <c r="E102" s="87"/>
      <c r="F102" s="87"/>
      <c r="G102" s="87"/>
      <c r="H102" s="87"/>
      <c r="I102" s="87"/>
      <c r="J102" s="87"/>
      <c r="K102" s="87"/>
      <c r="L102" s="87"/>
      <c r="M102" s="87"/>
      <c r="N102" s="40">
        <f>SUM(B102:M102)</f>
        <v>0</v>
      </c>
      <c r="O102" s="40">
        <f>N102/COLUMNS(B102:M102)</f>
        <v>0</v>
      </c>
    </row>
    <row r="103" spans="1:15" s="50" customFormat="1" ht="13.5">
      <c r="A103" s="50" t="s">
        <v>77</v>
      </c>
      <c r="B103" s="87"/>
      <c r="C103" s="87"/>
      <c r="D103" s="87"/>
      <c r="E103" s="87"/>
      <c r="F103" s="87"/>
      <c r="G103" s="87"/>
      <c r="H103" s="87"/>
      <c r="I103" s="87"/>
      <c r="J103" s="87"/>
      <c r="K103" s="87"/>
      <c r="L103" s="87"/>
      <c r="M103" s="87"/>
      <c r="N103" s="40">
        <f aca="true" t="shared" si="38" ref="N103:N111">SUM(B103:M103)</f>
        <v>0</v>
      </c>
      <c r="O103" s="40">
        <f aca="true" t="shared" si="39" ref="O103:O111">N103/COLUMNS(B103:M103)</f>
        <v>0</v>
      </c>
    </row>
    <row r="104" spans="1:15" s="50" customFormat="1" ht="13.5">
      <c r="A104" s="50" t="s">
        <v>111</v>
      </c>
      <c r="B104" s="87"/>
      <c r="C104" s="87"/>
      <c r="D104" s="87"/>
      <c r="E104" s="87"/>
      <c r="F104" s="87"/>
      <c r="G104" s="87"/>
      <c r="H104" s="87"/>
      <c r="I104" s="87"/>
      <c r="J104" s="87"/>
      <c r="K104" s="87"/>
      <c r="L104" s="87"/>
      <c r="M104" s="87"/>
      <c r="N104" s="40">
        <f>SUM(B104:M104)</f>
        <v>0</v>
      </c>
      <c r="O104" s="40">
        <f>N104/COLUMNS(B104:M104)</f>
        <v>0</v>
      </c>
    </row>
    <row r="105" spans="1:15" s="50" customFormat="1" ht="13.5">
      <c r="A105" s="50" t="s">
        <v>131</v>
      </c>
      <c r="B105" s="87"/>
      <c r="C105" s="87"/>
      <c r="D105" s="87"/>
      <c r="E105" s="87"/>
      <c r="F105" s="87"/>
      <c r="G105" s="87"/>
      <c r="H105" s="87"/>
      <c r="I105" s="87"/>
      <c r="J105" s="87"/>
      <c r="K105" s="87"/>
      <c r="L105" s="87"/>
      <c r="M105" s="87"/>
      <c r="N105" s="40">
        <f t="shared" si="38"/>
        <v>0</v>
      </c>
      <c r="O105" s="40">
        <f t="shared" si="39"/>
        <v>0</v>
      </c>
    </row>
    <row r="106" spans="1:15" s="50" customFormat="1" ht="13.5">
      <c r="A106" s="50" t="s">
        <v>132</v>
      </c>
      <c r="B106" s="87"/>
      <c r="C106" s="87"/>
      <c r="D106" s="87"/>
      <c r="E106" s="87"/>
      <c r="F106" s="87"/>
      <c r="G106" s="87"/>
      <c r="H106" s="87"/>
      <c r="I106" s="87"/>
      <c r="J106" s="87"/>
      <c r="K106" s="87"/>
      <c r="L106" s="87"/>
      <c r="M106" s="87"/>
      <c r="N106" s="40">
        <f t="shared" si="38"/>
        <v>0</v>
      </c>
      <c r="O106" s="40">
        <f t="shared" si="39"/>
        <v>0</v>
      </c>
    </row>
    <row r="107" spans="1:15" s="50" customFormat="1" ht="13.5">
      <c r="A107" s="50" t="s">
        <v>133</v>
      </c>
      <c r="B107" s="87"/>
      <c r="C107" s="87"/>
      <c r="D107" s="87"/>
      <c r="E107" s="87"/>
      <c r="F107" s="87"/>
      <c r="G107" s="87"/>
      <c r="H107" s="87"/>
      <c r="I107" s="87"/>
      <c r="J107" s="87"/>
      <c r="K107" s="87"/>
      <c r="L107" s="87"/>
      <c r="M107" s="87"/>
      <c r="N107" s="40">
        <f t="shared" si="38"/>
        <v>0</v>
      </c>
      <c r="O107" s="40">
        <f t="shared" si="39"/>
        <v>0</v>
      </c>
    </row>
    <row r="108" spans="1:15" s="50" customFormat="1" ht="13.5">
      <c r="A108" s="50" t="s">
        <v>228</v>
      </c>
      <c r="B108" s="87"/>
      <c r="C108" s="87"/>
      <c r="D108" s="87"/>
      <c r="E108" s="87"/>
      <c r="F108" s="87"/>
      <c r="G108" s="87"/>
      <c r="H108" s="87"/>
      <c r="I108" s="87"/>
      <c r="J108" s="87"/>
      <c r="K108" s="87"/>
      <c r="L108" s="87"/>
      <c r="M108" s="87"/>
      <c r="N108" s="40">
        <f t="shared" si="38"/>
        <v>0</v>
      </c>
      <c r="O108" s="40">
        <f t="shared" si="39"/>
        <v>0</v>
      </c>
    </row>
    <row r="109" spans="1:15" s="50" customFormat="1" ht="13.5">
      <c r="A109" s="50" t="s">
        <v>134</v>
      </c>
      <c r="B109" s="87"/>
      <c r="C109" s="87"/>
      <c r="D109" s="87"/>
      <c r="E109" s="87"/>
      <c r="F109" s="87"/>
      <c r="G109" s="87"/>
      <c r="H109" s="87"/>
      <c r="I109" s="87"/>
      <c r="J109" s="87"/>
      <c r="K109" s="87"/>
      <c r="L109" s="87"/>
      <c r="M109" s="87"/>
      <c r="N109" s="40">
        <f t="shared" si="38"/>
        <v>0</v>
      </c>
      <c r="O109" s="40">
        <f t="shared" si="39"/>
        <v>0</v>
      </c>
    </row>
    <row r="110" spans="1:15" s="50" customFormat="1" ht="13.5">
      <c r="A110" s="50" t="s">
        <v>158</v>
      </c>
      <c r="B110" s="88"/>
      <c r="C110" s="88"/>
      <c r="D110" s="88"/>
      <c r="E110" s="88"/>
      <c r="F110" s="88"/>
      <c r="G110" s="88"/>
      <c r="H110" s="88"/>
      <c r="I110" s="88"/>
      <c r="J110" s="88"/>
      <c r="K110" s="88"/>
      <c r="L110" s="88"/>
      <c r="M110" s="88"/>
      <c r="N110" s="40">
        <f t="shared" si="38"/>
        <v>0</v>
      </c>
      <c r="O110" s="40">
        <f t="shared" si="39"/>
        <v>0</v>
      </c>
    </row>
    <row r="111" spans="1:15" s="50" customFormat="1" ht="13.5">
      <c r="A111" s="55" t="str">
        <f>"Total "&amp;A101</f>
        <v>Total CHILDREN</v>
      </c>
      <c r="B111" s="56">
        <f>SUM(B101:B110)</f>
        <v>0</v>
      </c>
      <c r="C111" s="56">
        <f aca="true" t="shared" si="40" ref="C111:M111">SUM(C101:C110)</f>
        <v>0</v>
      </c>
      <c r="D111" s="56">
        <f t="shared" si="40"/>
        <v>0</v>
      </c>
      <c r="E111" s="56">
        <f t="shared" si="40"/>
        <v>0</v>
      </c>
      <c r="F111" s="56">
        <f t="shared" si="40"/>
        <v>0</v>
      </c>
      <c r="G111" s="56">
        <f t="shared" si="40"/>
        <v>0</v>
      </c>
      <c r="H111" s="56">
        <f t="shared" si="40"/>
        <v>0</v>
      </c>
      <c r="I111" s="56">
        <f t="shared" si="40"/>
        <v>0</v>
      </c>
      <c r="J111" s="56">
        <f t="shared" si="40"/>
        <v>0</v>
      </c>
      <c r="K111" s="56">
        <f t="shared" si="40"/>
        <v>0</v>
      </c>
      <c r="L111" s="56">
        <f t="shared" si="40"/>
        <v>0</v>
      </c>
      <c r="M111" s="56">
        <f t="shared" si="40"/>
        <v>0</v>
      </c>
      <c r="N111" s="56">
        <f t="shared" si="38"/>
        <v>0</v>
      </c>
      <c r="O111" s="56">
        <f t="shared" si="39"/>
        <v>0</v>
      </c>
    </row>
    <row r="112" spans="1:15" s="50" customFormat="1" ht="13.5">
      <c r="A112" s="81" t="s">
        <v>236</v>
      </c>
      <c r="B112" s="82" t="str">
        <f aca="true" t="shared" si="41" ref="B112:O112">IF(B$5&gt;0,B111/B$5," - ")</f>
        <v> - </v>
      </c>
      <c r="C112" s="82" t="str">
        <f t="shared" si="41"/>
        <v> - </v>
      </c>
      <c r="D112" s="82" t="str">
        <f t="shared" si="41"/>
        <v> - </v>
      </c>
      <c r="E112" s="82" t="str">
        <f t="shared" si="41"/>
        <v> - </v>
      </c>
      <c r="F112" s="82" t="str">
        <f t="shared" si="41"/>
        <v> - </v>
      </c>
      <c r="G112" s="82" t="str">
        <f t="shared" si="41"/>
        <v> - </v>
      </c>
      <c r="H112" s="82" t="str">
        <f t="shared" si="41"/>
        <v> - </v>
      </c>
      <c r="I112" s="82" t="str">
        <f t="shared" si="41"/>
        <v> - </v>
      </c>
      <c r="J112" s="82" t="str">
        <f t="shared" si="41"/>
        <v> - </v>
      </c>
      <c r="K112" s="82" t="str">
        <f t="shared" si="41"/>
        <v> - </v>
      </c>
      <c r="L112" s="82" t="str">
        <f t="shared" si="41"/>
        <v> - </v>
      </c>
      <c r="M112" s="82" t="str">
        <f t="shared" si="41"/>
        <v> - </v>
      </c>
      <c r="N112" s="82" t="str">
        <f t="shared" si="41"/>
        <v> - </v>
      </c>
      <c r="O112" s="82" t="str">
        <f t="shared" si="41"/>
        <v> - </v>
      </c>
    </row>
    <row r="113" spans="1:15" s="50" customFormat="1" ht="15.75" thickBot="1">
      <c r="A113" s="53" t="s">
        <v>103</v>
      </c>
      <c r="B113" s="54"/>
      <c r="C113" s="54"/>
      <c r="D113" s="54"/>
      <c r="E113" s="54"/>
      <c r="F113" s="54"/>
      <c r="G113" s="54"/>
      <c r="H113" s="54"/>
      <c r="I113" s="54"/>
      <c r="J113" s="54"/>
      <c r="K113" s="54"/>
      <c r="L113" s="54"/>
      <c r="M113" s="54"/>
      <c r="N113" s="54"/>
      <c r="O113" s="54"/>
    </row>
    <row r="114" spans="1:15" s="50" customFormat="1" ht="13.5">
      <c r="A114" s="50" t="s">
        <v>107</v>
      </c>
      <c r="B114" s="87"/>
      <c r="C114" s="87"/>
      <c r="D114" s="87"/>
      <c r="E114" s="87"/>
      <c r="F114" s="87"/>
      <c r="G114" s="87"/>
      <c r="H114" s="87"/>
      <c r="I114" s="87"/>
      <c r="J114" s="87"/>
      <c r="K114" s="87"/>
      <c r="L114" s="87"/>
      <c r="M114" s="87"/>
      <c r="N114" s="40">
        <f aca="true" t="shared" si="42" ref="N114:N124">SUM(B114:M114)</f>
        <v>0</v>
      </c>
      <c r="O114" s="40">
        <f aca="true" t="shared" si="43" ref="O114:O124">N114/COLUMNS(B114:M114)</f>
        <v>0</v>
      </c>
    </row>
    <row r="115" spans="1:15" s="50" customFormat="1" ht="13.5">
      <c r="A115" s="50" t="s">
        <v>108</v>
      </c>
      <c r="B115" s="87"/>
      <c r="C115" s="87"/>
      <c r="D115" s="87"/>
      <c r="E115" s="87"/>
      <c r="F115" s="87"/>
      <c r="G115" s="87"/>
      <c r="H115" s="87"/>
      <c r="I115" s="87"/>
      <c r="J115" s="87"/>
      <c r="K115" s="87"/>
      <c r="L115" s="87"/>
      <c r="M115" s="87"/>
      <c r="N115" s="40">
        <f t="shared" si="42"/>
        <v>0</v>
      </c>
      <c r="O115" s="40">
        <f t="shared" si="43"/>
        <v>0</v>
      </c>
    </row>
    <row r="116" spans="1:15" s="50" customFormat="1" ht="13.5">
      <c r="A116" s="50" t="s">
        <v>104</v>
      </c>
      <c r="B116" s="87"/>
      <c r="C116" s="87"/>
      <c r="D116" s="87"/>
      <c r="E116" s="87"/>
      <c r="F116" s="87"/>
      <c r="G116" s="87"/>
      <c r="H116" s="87"/>
      <c r="I116" s="87"/>
      <c r="J116" s="87"/>
      <c r="K116" s="87"/>
      <c r="L116" s="87"/>
      <c r="M116" s="87"/>
      <c r="N116" s="40">
        <f t="shared" si="42"/>
        <v>0</v>
      </c>
      <c r="O116" s="40">
        <f t="shared" si="43"/>
        <v>0</v>
      </c>
    </row>
    <row r="117" spans="1:15" s="50" customFormat="1" ht="13.5">
      <c r="A117" s="50" t="s">
        <v>105</v>
      </c>
      <c r="B117" s="87"/>
      <c r="C117" s="87"/>
      <c r="D117" s="87"/>
      <c r="E117" s="87"/>
      <c r="F117" s="87"/>
      <c r="G117" s="87"/>
      <c r="H117" s="87"/>
      <c r="I117" s="87"/>
      <c r="J117" s="87"/>
      <c r="K117" s="87"/>
      <c r="L117" s="87"/>
      <c r="M117" s="87"/>
      <c r="N117" s="40">
        <f t="shared" si="42"/>
        <v>0</v>
      </c>
      <c r="O117" s="40">
        <f t="shared" si="43"/>
        <v>0</v>
      </c>
    </row>
    <row r="118" spans="1:15" s="50" customFormat="1" ht="13.5">
      <c r="A118" s="50" t="s">
        <v>106</v>
      </c>
      <c r="B118" s="87"/>
      <c r="C118" s="87"/>
      <c r="D118" s="87"/>
      <c r="E118" s="87"/>
      <c r="F118" s="87"/>
      <c r="G118" s="87"/>
      <c r="H118" s="87"/>
      <c r="I118" s="87"/>
      <c r="J118" s="87"/>
      <c r="K118" s="87"/>
      <c r="L118" s="87"/>
      <c r="M118" s="87"/>
      <c r="N118" s="40">
        <f t="shared" si="42"/>
        <v>0</v>
      </c>
      <c r="O118" s="40">
        <f t="shared" si="43"/>
        <v>0</v>
      </c>
    </row>
    <row r="119" spans="1:15" s="50" customFormat="1" ht="13.5">
      <c r="A119" s="50" t="s">
        <v>139</v>
      </c>
      <c r="B119" s="87"/>
      <c r="C119" s="87"/>
      <c r="D119" s="87"/>
      <c r="E119" s="87"/>
      <c r="F119" s="87"/>
      <c r="G119" s="87"/>
      <c r="H119" s="87"/>
      <c r="I119" s="87"/>
      <c r="J119" s="87"/>
      <c r="K119" s="87"/>
      <c r="L119" s="87"/>
      <c r="M119" s="87"/>
      <c r="N119" s="40">
        <f t="shared" si="42"/>
        <v>0</v>
      </c>
      <c r="O119" s="40">
        <f t="shared" si="43"/>
        <v>0</v>
      </c>
    </row>
    <row r="120" spans="1:15" s="50" customFormat="1" ht="13.5">
      <c r="A120" s="50" t="s">
        <v>109</v>
      </c>
      <c r="B120" s="87"/>
      <c r="C120" s="87"/>
      <c r="D120" s="87"/>
      <c r="E120" s="87"/>
      <c r="F120" s="87"/>
      <c r="G120" s="87"/>
      <c r="H120" s="87"/>
      <c r="I120" s="87"/>
      <c r="J120" s="87"/>
      <c r="K120" s="87"/>
      <c r="L120" s="87"/>
      <c r="M120" s="87"/>
      <c r="N120" s="40">
        <f t="shared" si="42"/>
        <v>0</v>
      </c>
      <c r="O120" s="40">
        <f t="shared" si="43"/>
        <v>0</v>
      </c>
    </row>
    <row r="121" spans="1:15" s="50" customFormat="1" ht="13.5">
      <c r="A121" s="50" t="s">
        <v>110</v>
      </c>
      <c r="B121" s="87"/>
      <c r="C121" s="87"/>
      <c r="D121" s="87"/>
      <c r="E121" s="87"/>
      <c r="F121" s="87"/>
      <c r="G121" s="87"/>
      <c r="H121" s="87"/>
      <c r="I121" s="87"/>
      <c r="J121" s="87"/>
      <c r="K121" s="87"/>
      <c r="L121" s="87"/>
      <c r="M121" s="87"/>
      <c r="N121" s="40">
        <f t="shared" si="42"/>
        <v>0</v>
      </c>
      <c r="O121" s="40">
        <f t="shared" si="43"/>
        <v>0</v>
      </c>
    </row>
    <row r="122" spans="1:15" s="50" customFormat="1" ht="13.5">
      <c r="A122" s="50" t="s">
        <v>138</v>
      </c>
      <c r="B122" s="87"/>
      <c r="C122" s="87"/>
      <c r="D122" s="87"/>
      <c r="E122" s="87"/>
      <c r="F122" s="87"/>
      <c r="G122" s="87"/>
      <c r="H122" s="87"/>
      <c r="I122" s="87"/>
      <c r="J122" s="87"/>
      <c r="K122" s="87"/>
      <c r="L122" s="87"/>
      <c r="M122" s="87"/>
      <c r="N122" s="40">
        <f t="shared" si="42"/>
        <v>0</v>
      </c>
      <c r="O122" s="40">
        <f t="shared" si="43"/>
        <v>0</v>
      </c>
    </row>
    <row r="123" spans="1:15" s="50" customFormat="1" ht="13.5">
      <c r="A123" s="50" t="s">
        <v>163</v>
      </c>
      <c r="B123" s="88"/>
      <c r="C123" s="88"/>
      <c r="D123" s="88"/>
      <c r="E123" s="88"/>
      <c r="F123" s="88"/>
      <c r="G123" s="88"/>
      <c r="H123" s="88"/>
      <c r="I123" s="88"/>
      <c r="J123" s="88"/>
      <c r="K123" s="88"/>
      <c r="L123" s="88"/>
      <c r="M123" s="88"/>
      <c r="N123" s="40">
        <f t="shared" si="42"/>
        <v>0</v>
      </c>
      <c r="O123" s="40">
        <f t="shared" si="43"/>
        <v>0</v>
      </c>
    </row>
    <row r="124" spans="1:15" s="50" customFormat="1" ht="13.5">
      <c r="A124" s="55" t="str">
        <f>"Total "&amp;A113</f>
        <v>Total OBLIGATIONS</v>
      </c>
      <c r="B124" s="56">
        <f>SUM(B113:B123)</f>
        <v>0</v>
      </c>
      <c r="C124" s="56">
        <f aca="true" t="shared" si="44" ref="C124:M124">SUM(C113:C123)</f>
        <v>0</v>
      </c>
      <c r="D124" s="56">
        <f t="shared" si="44"/>
        <v>0</v>
      </c>
      <c r="E124" s="56">
        <f t="shared" si="44"/>
        <v>0</v>
      </c>
      <c r="F124" s="56">
        <f t="shared" si="44"/>
        <v>0</v>
      </c>
      <c r="G124" s="56">
        <f t="shared" si="44"/>
        <v>0</v>
      </c>
      <c r="H124" s="56">
        <f t="shared" si="44"/>
        <v>0</v>
      </c>
      <c r="I124" s="56">
        <f t="shared" si="44"/>
        <v>0</v>
      </c>
      <c r="J124" s="56">
        <f t="shared" si="44"/>
        <v>0</v>
      </c>
      <c r="K124" s="56">
        <f t="shared" si="44"/>
        <v>0</v>
      </c>
      <c r="L124" s="56">
        <f t="shared" si="44"/>
        <v>0</v>
      </c>
      <c r="M124" s="56">
        <f t="shared" si="44"/>
        <v>0</v>
      </c>
      <c r="N124" s="56">
        <f t="shared" si="42"/>
        <v>0</v>
      </c>
      <c r="O124" s="56">
        <f t="shared" si="43"/>
        <v>0</v>
      </c>
    </row>
    <row r="125" spans="1:15" s="50" customFormat="1" ht="13.5">
      <c r="A125" s="81" t="s">
        <v>236</v>
      </c>
      <c r="B125" s="82" t="str">
        <f aca="true" t="shared" si="45" ref="B125:O125">IF(B$5&gt;0,B124/B$5," - ")</f>
        <v> - </v>
      </c>
      <c r="C125" s="82" t="str">
        <f t="shared" si="45"/>
        <v> - </v>
      </c>
      <c r="D125" s="82" t="str">
        <f t="shared" si="45"/>
        <v> - </v>
      </c>
      <c r="E125" s="82" t="str">
        <f t="shared" si="45"/>
        <v> - </v>
      </c>
      <c r="F125" s="82" t="str">
        <f t="shared" si="45"/>
        <v> - </v>
      </c>
      <c r="G125" s="82" t="str">
        <f t="shared" si="45"/>
        <v> - </v>
      </c>
      <c r="H125" s="82" t="str">
        <f t="shared" si="45"/>
        <v> - </v>
      </c>
      <c r="I125" s="82" t="str">
        <f t="shared" si="45"/>
        <v> - </v>
      </c>
      <c r="J125" s="82" t="str">
        <f t="shared" si="45"/>
        <v> - </v>
      </c>
      <c r="K125" s="82" t="str">
        <f t="shared" si="45"/>
        <v> - </v>
      </c>
      <c r="L125" s="82" t="str">
        <f t="shared" si="45"/>
        <v> - </v>
      </c>
      <c r="M125" s="82" t="str">
        <f t="shared" si="45"/>
        <v> - </v>
      </c>
      <c r="N125" s="82" t="str">
        <f t="shared" si="45"/>
        <v> - </v>
      </c>
      <c r="O125" s="82" t="str">
        <f t="shared" si="45"/>
        <v> - </v>
      </c>
    </row>
    <row r="126" spans="1:15" s="50" customFormat="1" ht="15.75" thickBot="1">
      <c r="A126" s="53" t="s">
        <v>135</v>
      </c>
      <c r="B126" s="54"/>
      <c r="C126" s="54"/>
      <c r="D126" s="54"/>
      <c r="E126" s="54"/>
      <c r="F126" s="54"/>
      <c r="G126" s="54"/>
      <c r="H126" s="54"/>
      <c r="I126" s="54"/>
      <c r="J126" s="54"/>
      <c r="K126" s="54"/>
      <c r="L126" s="54"/>
      <c r="M126" s="54"/>
      <c r="N126" s="54"/>
      <c r="O126" s="54"/>
    </row>
    <row r="127" spans="1:15" s="50" customFormat="1" ht="13.5">
      <c r="A127" s="50" t="s">
        <v>136</v>
      </c>
      <c r="B127" s="87"/>
      <c r="C127" s="87"/>
      <c r="D127" s="87"/>
      <c r="E127" s="87"/>
      <c r="F127" s="87"/>
      <c r="G127" s="87"/>
      <c r="H127" s="87"/>
      <c r="I127" s="87"/>
      <c r="J127" s="87"/>
      <c r="K127" s="87"/>
      <c r="L127" s="87"/>
      <c r="M127" s="87"/>
      <c r="N127" s="40">
        <f>SUM(B127:M127)</f>
        <v>0</v>
      </c>
      <c r="O127" s="40">
        <f>N127/COLUMNS(B127:M127)</f>
        <v>0</v>
      </c>
    </row>
    <row r="128" spans="1:15" s="50" customFormat="1" ht="13.5">
      <c r="A128" s="50" t="s">
        <v>137</v>
      </c>
      <c r="B128" s="87"/>
      <c r="C128" s="87"/>
      <c r="D128" s="87"/>
      <c r="E128" s="87"/>
      <c r="F128" s="87"/>
      <c r="G128" s="87"/>
      <c r="H128" s="87"/>
      <c r="I128" s="87"/>
      <c r="J128" s="87"/>
      <c r="K128" s="87"/>
      <c r="L128" s="87"/>
      <c r="M128" s="87"/>
      <c r="N128" s="40">
        <f>SUM(B128:M128)</f>
        <v>0</v>
      </c>
      <c r="O128" s="40">
        <f>N128/COLUMNS(B128:M128)</f>
        <v>0</v>
      </c>
    </row>
    <row r="129" spans="1:15" s="50" customFormat="1" ht="13.5">
      <c r="A129" s="50" t="s">
        <v>164</v>
      </c>
      <c r="B129" s="87"/>
      <c r="C129" s="87"/>
      <c r="D129" s="87"/>
      <c r="E129" s="87"/>
      <c r="F129" s="87"/>
      <c r="G129" s="87"/>
      <c r="H129" s="87"/>
      <c r="I129" s="87"/>
      <c r="J129" s="87"/>
      <c r="K129" s="87"/>
      <c r="L129" s="87"/>
      <c r="M129" s="87"/>
      <c r="N129" s="40">
        <f>SUM(B129:M129)</f>
        <v>0</v>
      </c>
      <c r="O129" s="40">
        <f>N129/COLUMNS(B129:M129)</f>
        <v>0</v>
      </c>
    </row>
    <row r="130" spans="1:15" s="50" customFormat="1" ht="13.5">
      <c r="A130" s="55" t="str">
        <f>"Total "&amp;A126</f>
        <v>Total BUSINESS EXPENSE</v>
      </c>
      <c r="B130" s="56">
        <f>SUM(B126:B129)</f>
        <v>0</v>
      </c>
      <c r="C130" s="56">
        <f aca="true" t="shared" si="46" ref="C130:M130">SUM(C126:C129)</f>
        <v>0</v>
      </c>
      <c r="D130" s="56">
        <f t="shared" si="46"/>
        <v>0</v>
      </c>
      <c r="E130" s="56">
        <f t="shared" si="46"/>
        <v>0</v>
      </c>
      <c r="F130" s="56">
        <f t="shared" si="46"/>
        <v>0</v>
      </c>
      <c r="G130" s="56">
        <f t="shared" si="46"/>
        <v>0</v>
      </c>
      <c r="H130" s="56">
        <f t="shared" si="46"/>
        <v>0</v>
      </c>
      <c r="I130" s="56">
        <f t="shared" si="46"/>
        <v>0</v>
      </c>
      <c r="J130" s="56">
        <f t="shared" si="46"/>
        <v>0</v>
      </c>
      <c r="K130" s="56">
        <f t="shared" si="46"/>
        <v>0</v>
      </c>
      <c r="L130" s="56">
        <f t="shared" si="46"/>
        <v>0</v>
      </c>
      <c r="M130" s="56">
        <f t="shared" si="46"/>
        <v>0</v>
      </c>
      <c r="N130" s="56">
        <f>SUM(B130:M130)</f>
        <v>0</v>
      </c>
      <c r="O130" s="56">
        <f>N130/COLUMNS(B130:M130)</f>
        <v>0</v>
      </c>
    </row>
    <row r="131" spans="1:15" s="50" customFormat="1" ht="13.5">
      <c r="A131" s="81" t="s">
        <v>236</v>
      </c>
      <c r="B131" s="82" t="str">
        <f aca="true" t="shared" si="47" ref="B131:O131">IF(B$5&gt;0,B130/B$5," - ")</f>
        <v> - </v>
      </c>
      <c r="C131" s="82" t="str">
        <f t="shared" si="47"/>
        <v> - </v>
      </c>
      <c r="D131" s="82" t="str">
        <f t="shared" si="47"/>
        <v> - </v>
      </c>
      <c r="E131" s="82" t="str">
        <f t="shared" si="47"/>
        <v> - </v>
      </c>
      <c r="F131" s="82" t="str">
        <f t="shared" si="47"/>
        <v> - </v>
      </c>
      <c r="G131" s="82" t="str">
        <f t="shared" si="47"/>
        <v> - </v>
      </c>
      <c r="H131" s="82" t="str">
        <f t="shared" si="47"/>
        <v> - </v>
      </c>
      <c r="I131" s="82" t="str">
        <f t="shared" si="47"/>
        <v> - </v>
      </c>
      <c r="J131" s="82" t="str">
        <f t="shared" si="47"/>
        <v> - </v>
      </c>
      <c r="K131" s="82" t="str">
        <f t="shared" si="47"/>
        <v> - </v>
      </c>
      <c r="L131" s="82" t="str">
        <f t="shared" si="47"/>
        <v> - </v>
      </c>
      <c r="M131" s="82" t="str">
        <f t="shared" si="47"/>
        <v> - </v>
      </c>
      <c r="N131" s="82" t="str">
        <f t="shared" si="47"/>
        <v> - </v>
      </c>
      <c r="O131" s="82" t="str">
        <f t="shared" si="47"/>
        <v> - </v>
      </c>
    </row>
    <row r="132" spans="1:15" s="50" customFormat="1" ht="15.75" thickBot="1">
      <c r="A132" s="53" t="s">
        <v>86</v>
      </c>
      <c r="B132" s="54"/>
      <c r="C132" s="54"/>
      <c r="D132" s="54"/>
      <c r="E132" s="54"/>
      <c r="F132" s="54"/>
      <c r="G132" s="54"/>
      <c r="H132" s="54"/>
      <c r="I132" s="54"/>
      <c r="J132" s="54"/>
      <c r="K132" s="54"/>
      <c r="L132" s="54"/>
      <c r="M132" s="54"/>
      <c r="N132" s="54"/>
      <c r="O132" s="54"/>
    </row>
    <row r="133" spans="1:15" s="50" customFormat="1" ht="13.5">
      <c r="A133" s="50" t="s">
        <v>230</v>
      </c>
      <c r="B133" s="87"/>
      <c r="C133" s="87"/>
      <c r="D133" s="87"/>
      <c r="E133" s="87"/>
      <c r="F133" s="87"/>
      <c r="G133" s="87"/>
      <c r="H133" s="87"/>
      <c r="I133" s="87"/>
      <c r="J133" s="87"/>
      <c r="K133" s="87"/>
      <c r="L133" s="87"/>
      <c r="M133" s="87"/>
      <c r="N133" s="40">
        <f>SUM(B133:M133)</f>
        <v>0</v>
      </c>
      <c r="O133" s="40">
        <f>N133/COLUMNS(B133:M133)</f>
        <v>0</v>
      </c>
    </row>
    <row r="134" spans="1:15" s="50" customFormat="1" ht="13.5">
      <c r="A134" s="50" t="s">
        <v>123</v>
      </c>
      <c r="B134" s="87"/>
      <c r="C134" s="87"/>
      <c r="D134" s="87"/>
      <c r="E134" s="87"/>
      <c r="F134" s="87"/>
      <c r="G134" s="87"/>
      <c r="H134" s="87"/>
      <c r="I134" s="87"/>
      <c r="J134" s="87"/>
      <c r="K134" s="87"/>
      <c r="L134" s="87"/>
      <c r="M134" s="87"/>
      <c r="N134" s="40">
        <f aca="true" t="shared" si="48" ref="N134:N147">SUM(B134:M134)</f>
        <v>0</v>
      </c>
      <c r="O134" s="40">
        <f aca="true" t="shared" si="49" ref="O134:O147">N134/COLUMNS(B134:M134)</f>
        <v>0</v>
      </c>
    </row>
    <row r="135" spans="1:15" s="50" customFormat="1" ht="13.5">
      <c r="A135" s="50" t="s">
        <v>61</v>
      </c>
      <c r="B135" s="87"/>
      <c r="C135" s="87"/>
      <c r="D135" s="87"/>
      <c r="E135" s="87"/>
      <c r="F135" s="87"/>
      <c r="G135" s="87"/>
      <c r="H135" s="87"/>
      <c r="I135" s="87"/>
      <c r="J135" s="87"/>
      <c r="K135" s="87"/>
      <c r="L135" s="87"/>
      <c r="M135" s="87"/>
      <c r="N135" s="40">
        <f t="shared" si="48"/>
        <v>0</v>
      </c>
      <c r="O135" s="40">
        <f t="shared" si="49"/>
        <v>0</v>
      </c>
    </row>
    <row r="136" spans="1:15" s="50" customFormat="1" ht="13.5">
      <c r="A136" s="50" t="s">
        <v>126</v>
      </c>
      <c r="B136" s="87"/>
      <c r="C136" s="87"/>
      <c r="D136" s="87"/>
      <c r="E136" s="87"/>
      <c r="F136" s="87"/>
      <c r="G136" s="87"/>
      <c r="H136" s="87"/>
      <c r="I136" s="87"/>
      <c r="J136" s="87"/>
      <c r="K136" s="87"/>
      <c r="L136" s="87"/>
      <c r="M136" s="87"/>
      <c r="N136" s="40">
        <f t="shared" si="48"/>
        <v>0</v>
      </c>
      <c r="O136" s="40">
        <f t="shared" si="49"/>
        <v>0</v>
      </c>
    </row>
    <row r="137" spans="1:15" s="50" customFormat="1" ht="13.5">
      <c r="A137" s="50" t="s">
        <v>90</v>
      </c>
      <c r="B137" s="87"/>
      <c r="C137" s="87"/>
      <c r="D137" s="87"/>
      <c r="E137" s="87"/>
      <c r="F137" s="87"/>
      <c r="G137" s="87"/>
      <c r="H137" s="87"/>
      <c r="I137" s="87"/>
      <c r="J137" s="87"/>
      <c r="K137" s="87"/>
      <c r="L137" s="87"/>
      <c r="M137" s="87"/>
      <c r="N137" s="40">
        <f t="shared" si="48"/>
        <v>0</v>
      </c>
      <c r="O137" s="40">
        <f t="shared" si="49"/>
        <v>0</v>
      </c>
    </row>
    <row r="138" spans="1:15" s="50" customFormat="1" ht="13.5">
      <c r="A138" s="50" t="s">
        <v>122</v>
      </c>
      <c r="B138" s="87"/>
      <c r="C138" s="87"/>
      <c r="D138" s="87"/>
      <c r="E138" s="87"/>
      <c r="F138" s="87"/>
      <c r="G138" s="87"/>
      <c r="H138" s="87"/>
      <c r="I138" s="87"/>
      <c r="J138" s="87"/>
      <c r="K138" s="87"/>
      <c r="L138" s="87"/>
      <c r="M138" s="87"/>
      <c r="N138" s="40">
        <f t="shared" si="48"/>
        <v>0</v>
      </c>
      <c r="O138" s="40">
        <f t="shared" si="49"/>
        <v>0</v>
      </c>
    </row>
    <row r="139" spans="1:15" s="50" customFormat="1" ht="13.5">
      <c r="A139" s="50" t="s">
        <v>124</v>
      </c>
      <c r="B139" s="87"/>
      <c r="C139" s="87"/>
      <c r="D139" s="87"/>
      <c r="E139" s="87"/>
      <c r="F139" s="87"/>
      <c r="G139" s="87"/>
      <c r="H139" s="87"/>
      <c r="I139" s="87"/>
      <c r="J139" s="87"/>
      <c r="K139" s="87"/>
      <c r="L139" s="87"/>
      <c r="M139" s="87"/>
      <c r="N139" s="40">
        <f t="shared" si="48"/>
        <v>0</v>
      </c>
      <c r="O139" s="40">
        <f t="shared" si="49"/>
        <v>0</v>
      </c>
    </row>
    <row r="140" spans="1:15" s="50" customFormat="1" ht="13.5">
      <c r="A140" s="50" t="s">
        <v>87</v>
      </c>
      <c r="B140" s="87"/>
      <c r="C140" s="87"/>
      <c r="D140" s="87"/>
      <c r="E140" s="87"/>
      <c r="F140" s="87"/>
      <c r="G140" s="87"/>
      <c r="H140" s="87"/>
      <c r="I140" s="87"/>
      <c r="J140" s="87"/>
      <c r="K140" s="87"/>
      <c r="L140" s="87"/>
      <c r="M140" s="87"/>
      <c r="N140" s="40">
        <f t="shared" si="48"/>
        <v>0</v>
      </c>
      <c r="O140" s="40">
        <f t="shared" si="49"/>
        <v>0</v>
      </c>
    </row>
    <row r="141" spans="1:15" s="50" customFormat="1" ht="13.5">
      <c r="A141" s="50" t="s">
        <v>92</v>
      </c>
      <c r="B141" s="87"/>
      <c r="C141" s="87"/>
      <c r="D141" s="87"/>
      <c r="E141" s="87"/>
      <c r="F141" s="87"/>
      <c r="G141" s="87"/>
      <c r="H141" s="87"/>
      <c r="I141" s="87"/>
      <c r="J141" s="87"/>
      <c r="K141" s="87"/>
      <c r="L141" s="87"/>
      <c r="M141" s="87"/>
      <c r="N141" s="40">
        <f t="shared" si="48"/>
        <v>0</v>
      </c>
      <c r="O141" s="40">
        <f t="shared" si="49"/>
        <v>0</v>
      </c>
    </row>
    <row r="142" spans="1:15" s="50" customFormat="1" ht="13.5">
      <c r="A142" s="50" t="s">
        <v>125</v>
      </c>
      <c r="B142" s="87"/>
      <c r="C142" s="87"/>
      <c r="D142" s="87"/>
      <c r="E142" s="87"/>
      <c r="F142" s="87"/>
      <c r="G142" s="87"/>
      <c r="H142" s="87"/>
      <c r="I142" s="87"/>
      <c r="J142" s="87"/>
      <c r="K142" s="87"/>
      <c r="L142" s="87"/>
      <c r="M142" s="87"/>
      <c r="N142" s="40">
        <f t="shared" si="48"/>
        <v>0</v>
      </c>
      <c r="O142" s="40">
        <f t="shared" si="49"/>
        <v>0</v>
      </c>
    </row>
    <row r="143" spans="1:15" s="50" customFormat="1" ht="13.5">
      <c r="A143" s="50" t="s">
        <v>93</v>
      </c>
      <c r="B143" s="87"/>
      <c r="C143" s="87"/>
      <c r="D143" s="87"/>
      <c r="E143" s="87"/>
      <c r="F143" s="87"/>
      <c r="G143" s="87"/>
      <c r="H143" s="87"/>
      <c r="I143" s="87"/>
      <c r="J143" s="87"/>
      <c r="K143" s="87"/>
      <c r="L143" s="87"/>
      <c r="M143" s="87"/>
      <c r="N143" s="40">
        <f t="shared" si="48"/>
        <v>0</v>
      </c>
      <c r="O143" s="40">
        <f t="shared" si="49"/>
        <v>0</v>
      </c>
    </row>
    <row r="144" spans="1:15" s="50" customFormat="1" ht="13.5">
      <c r="A144" s="50" t="s">
        <v>91</v>
      </c>
      <c r="B144" s="87"/>
      <c r="C144" s="87"/>
      <c r="D144" s="87"/>
      <c r="E144" s="87"/>
      <c r="F144" s="87"/>
      <c r="G144" s="87"/>
      <c r="H144" s="87"/>
      <c r="I144" s="87"/>
      <c r="J144" s="87"/>
      <c r="K144" s="87"/>
      <c r="L144" s="87"/>
      <c r="M144" s="87"/>
      <c r="N144" s="40">
        <f t="shared" si="48"/>
        <v>0</v>
      </c>
      <c r="O144" s="40">
        <f t="shared" si="49"/>
        <v>0</v>
      </c>
    </row>
    <row r="145" spans="1:15" s="50" customFormat="1" ht="13.5">
      <c r="A145" s="50" t="s">
        <v>127</v>
      </c>
      <c r="B145" s="87"/>
      <c r="C145" s="87"/>
      <c r="D145" s="87"/>
      <c r="E145" s="87"/>
      <c r="F145" s="87"/>
      <c r="G145" s="87"/>
      <c r="H145" s="87"/>
      <c r="I145" s="87"/>
      <c r="J145" s="87"/>
      <c r="K145" s="87"/>
      <c r="L145" s="87"/>
      <c r="M145" s="87"/>
      <c r="N145" s="40">
        <f t="shared" si="48"/>
        <v>0</v>
      </c>
      <c r="O145" s="40">
        <f t="shared" si="49"/>
        <v>0</v>
      </c>
    </row>
    <row r="146" spans="1:15" s="50" customFormat="1" ht="13.5">
      <c r="A146" s="50" t="s">
        <v>165</v>
      </c>
      <c r="B146" s="88"/>
      <c r="C146" s="88"/>
      <c r="D146" s="88"/>
      <c r="E146" s="88"/>
      <c r="F146" s="88"/>
      <c r="G146" s="88"/>
      <c r="H146" s="88"/>
      <c r="I146" s="88"/>
      <c r="J146" s="88"/>
      <c r="K146" s="88"/>
      <c r="L146" s="88"/>
      <c r="M146" s="88"/>
      <c r="N146" s="40">
        <f t="shared" si="48"/>
        <v>0</v>
      </c>
      <c r="O146" s="40">
        <f t="shared" si="49"/>
        <v>0</v>
      </c>
    </row>
    <row r="147" spans="1:15" s="50" customFormat="1" ht="13.5">
      <c r="A147" s="55" t="str">
        <f>"Total "&amp;A132</f>
        <v>Total ENTERTAINMENT</v>
      </c>
      <c r="B147" s="56">
        <f>SUM(B132:B146)</f>
        <v>0</v>
      </c>
      <c r="C147" s="56">
        <f aca="true" t="shared" si="50" ref="C147:M147">SUM(C132:C146)</f>
        <v>0</v>
      </c>
      <c r="D147" s="56">
        <f t="shared" si="50"/>
        <v>0</v>
      </c>
      <c r="E147" s="56">
        <f t="shared" si="50"/>
        <v>0</v>
      </c>
      <c r="F147" s="56">
        <f t="shared" si="50"/>
        <v>0</v>
      </c>
      <c r="G147" s="56">
        <f t="shared" si="50"/>
        <v>0</v>
      </c>
      <c r="H147" s="56">
        <f t="shared" si="50"/>
        <v>0</v>
      </c>
      <c r="I147" s="56">
        <f t="shared" si="50"/>
        <v>0</v>
      </c>
      <c r="J147" s="56">
        <f t="shared" si="50"/>
        <v>0</v>
      </c>
      <c r="K147" s="56">
        <f t="shared" si="50"/>
        <v>0</v>
      </c>
      <c r="L147" s="56">
        <f t="shared" si="50"/>
        <v>0</v>
      </c>
      <c r="M147" s="56">
        <f t="shared" si="50"/>
        <v>0</v>
      </c>
      <c r="N147" s="56">
        <f t="shared" si="48"/>
        <v>0</v>
      </c>
      <c r="O147" s="56">
        <f t="shared" si="49"/>
        <v>0</v>
      </c>
    </row>
    <row r="148" spans="1:15" s="50" customFormat="1" ht="13.5">
      <c r="A148" s="81" t="s">
        <v>236</v>
      </c>
      <c r="B148" s="82" t="str">
        <f aca="true" t="shared" si="51" ref="B148:O148">IF(B$5&gt;0,B147/B$5," - ")</f>
        <v> - </v>
      </c>
      <c r="C148" s="82" t="str">
        <f t="shared" si="51"/>
        <v> - </v>
      </c>
      <c r="D148" s="82" t="str">
        <f t="shared" si="51"/>
        <v> - </v>
      </c>
      <c r="E148" s="82" t="str">
        <f t="shared" si="51"/>
        <v> - </v>
      </c>
      <c r="F148" s="82" t="str">
        <f t="shared" si="51"/>
        <v> - </v>
      </c>
      <c r="G148" s="82" t="str">
        <f t="shared" si="51"/>
        <v> - </v>
      </c>
      <c r="H148" s="82" t="str">
        <f t="shared" si="51"/>
        <v> - </v>
      </c>
      <c r="I148" s="82" t="str">
        <f t="shared" si="51"/>
        <v> - </v>
      </c>
      <c r="J148" s="82" t="str">
        <f t="shared" si="51"/>
        <v> - </v>
      </c>
      <c r="K148" s="82" t="str">
        <f t="shared" si="51"/>
        <v> - </v>
      </c>
      <c r="L148" s="82" t="str">
        <f t="shared" si="51"/>
        <v> - </v>
      </c>
      <c r="M148" s="82" t="str">
        <f t="shared" si="51"/>
        <v> - </v>
      </c>
      <c r="N148" s="82" t="str">
        <f t="shared" si="51"/>
        <v> - </v>
      </c>
      <c r="O148" s="82" t="str">
        <f t="shared" si="51"/>
        <v> - </v>
      </c>
    </row>
    <row r="149" spans="1:15" s="50" customFormat="1" ht="15.75" thickBot="1">
      <c r="A149" s="53" t="s">
        <v>94</v>
      </c>
      <c r="B149" s="54"/>
      <c r="C149" s="54"/>
      <c r="D149" s="54"/>
      <c r="E149" s="54"/>
      <c r="F149" s="54"/>
      <c r="G149" s="54"/>
      <c r="H149" s="54"/>
      <c r="I149" s="54"/>
      <c r="J149" s="54"/>
      <c r="K149" s="54"/>
      <c r="L149" s="54"/>
      <c r="M149" s="54"/>
      <c r="N149" s="54"/>
      <c r="O149" s="54"/>
    </row>
    <row r="150" spans="1:15" s="50" customFormat="1" ht="13.5">
      <c r="A150" s="50" t="s">
        <v>88</v>
      </c>
      <c r="B150" s="87"/>
      <c r="C150" s="87"/>
      <c r="D150" s="87"/>
      <c r="E150" s="87"/>
      <c r="F150" s="87"/>
      <c r="G150" s="87"/>
      <c r="H150" s="87"/>
      <c r="I150" s="87"/>
      <c r="J150" s="87"/>
      <c r="K150" s="87"/>
      <c r="L150" s="87"/>
      <c r="M150" s="87"/>
      <c r="N150" s="40">
        <f>SUM(B150:M150)</f>
        <v>0</v>
      </c>
      <c r="O150" s="40">
        <f>N150/COLUMNS(B150:M150)</f>
        <v>0</v>
      </c>
    </row>
    <row r="151" spans="1:15" s="50" customFormat="1" ht="13.5">
      <c r="A151" s="50" t="s">
        <v>89</v>
      </c>
      <c r="B151" s="87"/>
      <c r="C151" s="87"/>
      <c r="D151" s="87"/>
      <c r="E151" s="87"/>
      <c r="F151" s="87"/>
      <c r="G151" s="87"/>
      <c r="H151" s="87"/>
      <c r="I151" s="87"/>
      <c r="J151" s="87"/>
      <c r="K151" s="87"/>
      <c r="L151" s="87"/>
      <c r="M151" s="87"/>
      <c r="N151" s="40">
        <f>SUM(B151:M151)</f>
        <v>0</v>
      </c>
      <c r="O151" s="40">
        <f>N151/COLUMNS(B151:M151)</f>
        <v>0</v>
      </c>
    </row>
    <row r="152" spans="1:15" s="50" customFormat="1" ht="13.5">
      <c r="A152" s="50" t="s">
        <v>231</v>
      </c>
      <c r="B152" s="87"/>
      <c r="C152" s="87"/>
      <c r="D152" s="87"/>
      <c r="E152" s="87"/>
      <c r="F152" s="87"/>
      <c r="G152" s="87"/>
      <c r="H152" s="87"/>
      <c r="I152" s="87"/>
      <c r="J152" s="87"/>
      <c r="K152" s="87"/>
      <c r="L152" s="87"/>
      <c r="M152" s="87"/>
      <c r="N152" s="40">
        <f>SUM(B152:M152)</f>
        <v>0</v>
      </c>
      <c r="O152" s="40">
        <f>N152/COLUMNS(B152:M152)</f>
        <v>0</v>
      </c>
    </row>
    <row r="153" spans="1:15" s="50" customFormat="1" ht="13.5">
      <c r="A153" s="50" t="s">
        <v>166</v>
      </c>
      <c r="B153" s="88"/>
      <c r="C153" s="88"/>
      <c r="D153" s="88"/>
      <c r="E153" s="88"/>
      <c r="F153" s="88"/>
      <c r="G153" s="88"/>
      <c r="H153" s="88"/>
      <c r="I153" s="88"/>
      <c r="J153" s="88"/>
      <c r="K153" s="88"/>
      <c r="L153" s="88"/>
      <c r="M153" s="88"/>
      <c r="N153" s="40">
        <f>SUM(B153:M153)</f>
        <v>0</v>
      </c>
      <c r="O153" s="40">
        <f>N153/COLUMNS(B153:M153)</f>
        <v>0</v>
      </c>
    </row>
    <row r="154" spans="1:15" s="50" customFormat="1" ht="13.5">
      <c r="A154" s="55" t="str">
        <f>"Total "&amp;A149</f>
        <v>Total SUBSCRIPTIONS</v>
      </c>
      <c r="B154" s="56">
        <f aca="true" t="shared" si="52" ref="B154:M154">SUM(B149:B153)</f>
        <v>0</v>
      </c>
      <c r="C154" s="56">
        <f t="shared" si="52"/>
        <v>0</v>
      </c>
      <c r="D154" s="56">
        <f t="shared" si="52"/>
        <v>0</v>
      </c>
      <c r="E154" s="56">
        <f t="shared" si="52"/>
        <v>0</v>
      </c>
      <c r="F154" s="56">
        <f t="shared" si="52"/>
        <v>0</v>
      </c>
      <c r="G154" s="56">
        <f t="shared" si="52"/>
        <v>0</v>
      </c>
      <c r="H154" s="56">
        <f t="shared" si="52"/>
        <v>0</v>
      </c>
      <c r="I154" s="56">
        <f t="shared" si="52"/>
        <v>0</v>
      </c>
      <c r="J154" s="56">
        <f t="shared" si="52"/>
        <v>0</v>
      </c>
      <c r="K154" s="56">
        <f t="shared" si="52"/>
        <v>0</v>
      </c>
      <c r="L154" s="56">
        <f t="shared" si="52"/>
        <v>0</v>
      </c>
      <c r="M154" s="56">
        <f t="shared" si="52"/>
        <v>0</v>
      </c>
      <c r="N154" s="56">
        <f>SUM(B154:M154)</f>
        <v>0</v>
      </c>
      <c r="O154" s="56">
        <f>N154/COLUMNS(B154:M154)</f>
        <v>0</v>
      </c>
    </row>
    <row r="155" spans="1:15" s="50" customFormat="1" ht="13.5">
      <c r="A155" s="81" t="s">
        <v>236</v>
      </c>
      <c r="B155" s="82" t="str">
        <f aca="true" t="shared" si="53" ref="B155:O155">IF(B$5&gt;0,B154/B$5," - ")</f>
        <v> - </v>
      </c>
      <c r="C155" s="82" t="str">
        <f t="shared" si="53"/>
        <v> - </v>
      </c>
      <c r="D155" s="82" t="str">
        <f t="shared" si="53"/>
        <v> - </v>
      </c>
      <c r="E155" s="82" t="str">
        <f t="shared" si="53"/>
        <v> - </v>
      </c>
      <c r="F155" s="82" t="str">
        <f t="shared" si="53"/>
        <v> - </v>
      </c>
      <c r="G155" s="82" t="str">
        <f t="shared" si="53"/>
        <v> - </v>
      </c>
      <c r="H155" s="82" t="str">
        <f t="shared" si="53"/>
        <v> - </v>
      </c>
      <c r="I155" s="82" t="str">
        <f t="shared" si="53"/>
        <v> - </v>
      </c>
      <c r="J155" s="82" t="str">
        <f t="shared" si="53"/>
        <v> - </v>
      </c>
      <c r="K155" s="82" t="str">
        <f t="shared" si="53"/>
        <v> - </v>
      </c>
      <c r="L155" s="82" t="str">
        <f t="shared" si="53"/>
        <v> - </v>
      </c>
      <c r="M155" s="82" t="str">
        <f t="shared" si="53"/>
        <v> - </v>
      </c>
      <c r="N155" s="82" t="str">
        <f t="shared" si="53"/>
        <v> - </v>
      </c>
      <c r="O155" s="82" t="str">
        <f t="shared" si="53"/>
        <v> - </v>
      </c>
    </row>
    <row r="156" spans="1:15" s="50" customFormat="1" ht="15.75" thickBot="1">
      <c r="A156" s="53" t="s">
        <v>74</v>
      </c>
      <c r="B156" s="54"/>
      <c r="C156" s="54"/>
      <c r="D156" s="54"/>
      <c r="E156" s="54"/>
      <c r="F156" s="54"/>
      <c r="G156" s="54"/>
      <c r="H156" s="54"/>
      <c r="I156" s="54"/>
      <c r="J156" s="54"/>
      <c r="K156" s="54"/>
      <c r="L156" s="54"/>
      <c r="M156" s="54"/>
      <c r="N156" s="54"/>
      <c r="O156" s="54"/>
    </row>
    <row r="157" spans="1:15" s="50" customFormat="1" ht="13.5">
      <c r="A157" s="50" t="s">
        <v>100</v>
      </c>
      <c r="B157" s="87"/>
      <c r="C157" s="87"/>
      <c r="D157" s="87"/>
      <c r="E157" s="87"/>
      <c r="F157" s="87"/>
      <c r="G157" s="87"/>
      <c r="H157" s="87"/>
      <c r="I157" s="87"/>
      <c r="J157" s="87"/>
      <c r="K157" s="87"/>
      <c r="L157" s="87"/>
      <c r="M157" s="87"/>
      <c r="N157" s="40">
        <f>SUM(B157:M157)</f>
        <v>0</v>
      </c>
      <c r="O157" s="40">
        <f>N157/COLUMNS(B157:M157)</f>
        <v>0</v>
      </c>
    </row>
    <row r="158" spans="1:15" s="50" customFormat="1" ht="13.5">
      <c r="A158" s="50" t="s">
        <v>62</v>
      </c>
      <c r="B158" s="87"/>
      <c r="C158" s="87"/>
      <c r="D158" s="87"/>
      <c r="E158" s="87"/>
      <c r="F158" s="87"/>
      <c r="G158" s="87"/>
      <c r="H158" s="87"/>
      <c r="I158" s="87"/>
      <c r="J158" s="87"/>
      <c r="K158" s="87"/>
      <c r="L158" s="87"/>
      <c r="M158" s="87"/>
      <c r="N158" s="40">
        <f>SUM(B158:M158)</f>
        <v>0</v>
      </c>
      <c r="O158" s="40">
        <f>N158/COLUMNS(B158:M158)</f>
        <v>0</v>
      </c>
    </row>
    <row r="159" spans="1:15" s="50" customFormat="1" ht="13.5">
      <c r="A159" s="50" t="s">
        <v>167</v>
      </c>
      <c r="B159" s="87"/>
      <c r="C159" s="87"/>
      <c r="D159" s="87"/>
      <c r="E159" s="87"/>
      <c r="F159" s="87"/>
      <c r="G159" s="87"/>
      <c r="H159" s="87"/>
      <c r="I159" s="87"/>
      <c r="J159" s="87"/>
      <c r="K159" s="87"/>
      <c r="L159" s="87"/>
      <c r="M159" s="87"/>
      <c r="N159" s="40">
        <f>SUM(B159:M159)</f>
        <v>0</v>
      </c>
      <c r="O159" s="40">
        <f>N159/COLUMNS(B159:M159)</f>
        <v>0</v>
      </c>
    </row>
    <row r="160" spans="1:15" s="50" customFormat="1" ht="13.5">
      <c r="A160" s="55" t="str">
        <f>"Total "&amp;A156</f>
        <v>Total MISCELLANEOUS</v>
      </c>
      <c r="B160" s="56">
        <f>SUM(B156:B159)</f>
        <v>0</v>
      </c>
      <c r="C160" s="56">
        <f aca="true" t="shared" si="54" ref="C160:M160">SUM(C156:C159)</f>
        <v>0</v>
      </c>
      <c r="D160" s="56">
        <f t="shared" si="54"/>
        <v>0</v>
      </c>
      <c r="E160" s="56">
        <f t="shared" si="54"/>
        <v>0</v>
      </c>
      <c r="F160" s="56">
        <f t="shared" si="54"/>
        <v>0</v>
      </c>
      <c r="G160" s="56">
        <f t="shared" si="54"/>
        <v>0</v>
      </c>
      <c r="H160" s="56">
        <f t="shared" si="54"/>
        <v>0</v>
      </c>
      <c r="I160" s="56">
        <f t="shared" si="54"/>
        <v>0</v>
      </c>
      <c r="J160" s="56">
        <f t="shared" si="54"/>
        <v>0</v>
      </c>
      <c r="K160" s="56">
        <f t="shared" si="54"/>
        <v>0</v>
      </c>
      <c r="L160" s="56">
        <f t="shared" si="54"/>
        <v>0</v>
      </c>
      <c r="M160" s="56">
        <f t="shared" si="54"/>
        <v>0</v>
      </c>
      <c r="N160" s="56">
        <f>SUM(B160:M160)</f>
        <v>0</v>
      </c>
      <c r="O160" s="56">
        <f>N160/COLUMNS(B160:M160)</f>
        <v>0</v>
      </c>
    </row>
    <row r="161" spans="1:15" s="50" customFormat="1" ht="13.5">
      <c r="A161" s="81" t="s">
        <v>236</v>
      </c>
      <c r="B161" s="82" t="str">
        <f aca="true" t="shared" si="55" ref="B161:O161">IF(B$5&gt;0,B160/B$5," - ")</f>
        <v> - </v>
      </c>
      <c r="C161" s="82" t="str">
        <f t="shared" si="55"/>
        <v> - </v>
      </c>
      <c r="D161" s="82" t="str">
        <f t="shared" si="55"/>
        <v> - </v>
      </c>
      <c r="E161" s="82" t="str">
        <f t="shared" si="55"/>
        <v> - </v>
      </c>
      <c r="F161" s="82" t="str">
        <f t="shared" si="55"/>
        <v> - </v>
      </c>
      <c r="G161" s="82" t="str">
        <f t="shared" si="55"/>
        <v> - </v>
      </c>
      <c r="H161" s="82" t="str">
        <f t="shared" si="55"/>
        <v> - </v>
      </c>
      <c r="I161" s="82" t="str">
        <f t="shared" si="55"/>
        <v> - </v>
      </c>
      <c r="J161" s="82" t="str">
        <f t="shared" si="55"/>
        <v> - </v>
      </c>
      <c r="K161" s="82" t="str">
        <f t="shared" si="55"/>
        <v> - </v>
      </c>
      <c r="L161" s="82" t="str">
        <f t="shared" si="55"/>
        <v> - </v>
      </c>
      <c r="M161" s="82" t="str">
        <f t="shared" si="55"/>
        <v> - </v>
      </c>
      <c r="N161" s="82" t="str">
        <f t="shared" si="55"/>
        <v> - </v>
      </c>
      <c r="O161" s="82" t="str">
        <f t="shared" si="55"/>
        <v> - </v>
      </c>
    </row>
  </sheetData>
  <sheetProtection/>
  <conditionalFormatting sqref="A157:A159 A150:A153 A133:A146 A127:A129 A114:A123 A102:A110 A92:A98 A81:A88 A71:A77 A64:A67 A54:A60 A43:A50 A34:A39 A24:A30 A13:A20">
    <cfRule type="expression" priority="1" dxfId="13" stopIfTrue="1">
      <formula>ISERROR(MATCH(A13,categories,0))</formula>
    </cfRule>
  </conditionalFormatting>
  <conditionalFormatting sqref="B5:M7 B10:M161">
    <cfRule type="expression" priority="2" dxfId="14" stopIfTrue="1">
      <formula>(MOD(COLUMN(),3)=1)</formula>
    </cfRule>
    <cfRule type="expression" priority="3" dxfId="15" stopIfTrue="1">
      <formula>(MOD(COLUMN(),3)=2)</formula>
    </cfRule>
  </conditionalFormatting>
  <hyperlinks>
    <hyperlink ref="A2" r:id="rId1" display="HELP"/>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50"/>
  <sheetViews>
    <sheetView showGridLines="0" zoomScalePageLayoutView="0" workbookViewId="0" topLeftCell="A1">
      <pane ySplit="4" topLeftCell="A5" activePane="bottomLeft" state="frozen"/>
      <selection pane="topLeft" activeCell="C4" sqref="C1:C4"/>
      <selection pane="bottomLeft" activeCell="A3" sqref="A3"/>
    </sheetView>
  </sheetViews>
  <sheetFormatPr defaultColWidth="9.140625" defaultRowHeight="15"/>
  <cols>
    <col min="1" max="1" width="11.00390625" style="31" customWidth="1"/>
    <col min="2" max="2" width="7.8515625" style="31" customWidth="1"/>
    <col min="3" max="3" width="6.421875" style="127" customWidth="1"/>
    <col min="4" max="4" width="25.140625" style="31" customWidth="1"/>
    <col min="5" max="5" width="7.57421875" style="31" customWidth="1"/>
    <col min="6" max="6" width="6.8515625" style="31" customWidth="1"/>
    <col min="7" max="7" width="16.28125" style="31" customWidth="1"/>
    <col min="8" max="8" width="3.57421875" style="127" customWidth="1"/>
    <col min="9" max="10" width="9.7109375" style="31" customWidth="1"/>
    <col min="11" max="13" width="11.00390625" style="31" hidden="1" customWidth="1"/>
    <col min="14" max="15" width="10.421875" style="31" customWidth="1"/>
    <col min="16" max="16" width="11.28125" style="31" customWidth="1"/>
    <col min="17" max="16384" width="9.140625" style="31" customWidth="1"/>
  </cols>
  <sheetData>
    <row r="1" spans="1:16" ht="23.25">
      <c r="A1" s="66" t="s">
        <v>239</v>
      </c>
      <c r="B1" s="66"/>
      <c r="C1" s="122"/>
      <c r="D1" s="66"/>
      <c r="E1" s="66"/>
      <c r="F1" s="66"/>
      <c r="G1" s="66"/>
      <c r="H1" s="122"/>
      <c r="I1" s="66"/>
      <c r="J1" s="66"/>
      <c r="K1" s="66"/>
      <c r="L1" s="66"/>
      <c r="M1" s="66"/>
      <c r="N1" s="66"/>
      <c r="O1" s="66"/>
      <c r="P1" s="66"/>
    </row>
    <row r="2" spans="1:16" ht="13.5">
      <c r="A2" s="117" t="s">
        <v>60</v>
      </c>
      <c r="B2" s="25"/>
      <c r="C2" s="123"/>
      <c r="D2" s="76"/>
      <c r="E2" s="25"/>
      <c r="F2" s="25"/>
      <c r="G2" s="25"/>
      <c r="H2" s="123"/>
      <c r="O2" s="25"/>
      <c r="P2" s="83" t="s">
        <v>194</v>
      </c>
    </row>
    <row r="3" ht="12.75"/>
    <row r="4" spans="1:16" ht="27" customHeight="1">
      <c r="A4" s="58" t="s">
        <v>186</v>
      </c>
      <c r="B4" s="58" t="s">
        <v>143</v>
      </c>
      <c r="C4" s="124" t="s">
        <v>144</v>
      </c>
      <c r="D4" s="58" t="s">
        <v>356</v>
      </c>
      <c r="E4" s="58" t="s">
        <v>357</v>
      </c>
      <c r="F4" s="58" t="s">
        <v>420</v>
      </c>
      <c r="G4" s="58" t="s">
        <v>145</v>
      </c>
      <c r="H4" s="124" t="s">
        <v>146</v>
      </c>
      <c r="I4" s="59" t="s">
        <v>352</v>
      </c>
      <c r="J4" s="59" t="s">
        <v>353</v>
      </c>
      <c r="K4" s="59" t="s">
        <v>375</v>
      </c>
      <c r="L4" s="59" t="s">
        <v>354</v>
      </c>
      <c r="M4" s="59" t="s">
        <v>355</v>
      </c>
      <c r="N4" s="59" t="s">
        <v>198</v>
      </c>
      <c r="O4" s="59" t="s">
        <v>201</v>
      </c>
      <c r="P4" s="60" t="s">
        <v>192</v>
      </c>
    </row>
    <row r="5" spans="1:16" ht="12.75">
      <c r="A5" s="120" t="s">
        <v>187</v>
      </c>
      <c r="B5" s="90">
        <v>41275</v>
      </c>
      <c r="C5" s="125"/>
      <c r="D5" s="89" t="str">
        <f>"[Balance As of "&amp;TEXT(B5,"mm/dd/yyyy")&amp;"]"</f>
        <v>[Balance As of 01/01/2013]</v>
      </c>
      <c r="E5" s="89"/>
      <c r="F5" s="89"/>
      <c r="G5" s="89" t="s">
        <v>191</v>
      </c>
      <c r="H5" s="125" t="s">
        <v>146</v>
      </c>
      <c r="I5" s="91"/>
      <c r="J5" s="91">
        <v>875</v>
      </c>
      <c r="K5" s="78">
        <f aca="true" t="shared" si="0" ref="K5:K49">IF(AND(B5&gt;=date_begin,B5&lt;=date_end),J5-I5,0)</f>
        <v>0</v>
      </c>
      <c r="L5" s="78">
        <f>IF(OR(H5="c",H5="R"),I5,0)</f>
        <v>0</v>
      </c>
      <c r="M5" s="78">
        <f>IF(OR(H5="c",H5="R"),J5,0)</f>
        <v>875</v>
      </c>
      <c r="N5" s="64">
        <f>SUMIF(A$4:A5,"="&amp;A5,J$4:J5)-SUMIF(A$4:A5,"="&amp;A5,I$4:I5)</f>
        <v>875</v>
      </c>
      <c r="O5" s="64">
        <f>SUMIF(A$4:A5,"="&amp;A5,M$4:M5)-SUMIF(A$4:A5,"="&amp;A5,L$4:L5)</f>
        <v>875</v>
      </c>
      <c r="P5" s="65">
        <f ca="1">IF(ISERROR(OFFSET(P5,-1,0,1,1)+J5-I5),J5-I5,OFFSET(P5,-1,0,1,1)+J5-I5)</f>
        <v>875</v>
      </c>
    </row>
    <row r="6" spans="1:16" ht="12.75">
      <c r="A6" s="120" t="s">
        <v>188</v>
      </c>
      <c r="B6" s="90">
        <v>41275</v>
      </c>
      <c r="C6" s="125"/>
      <c r="D6" s="89" t="str">
        <f>"[Balance As of "&amp;TEXT(B6,"mm/dd/yyyy")&amp;"]"</f>
        <v>[Balance As of 01/01/2013]</v>
      </c>
      <c r="E6" s="89"/>
      <c r="F6" s="89"/>
      <c r="G6" s="89" t="s">
        <v>191</v>
      </c>
      <c r="H6" s="125" t="s">
        <v>146</v>
      </c>
      <c r="I6" s="91"/>
      <c r="J6" s="91">
        <v>2345</v>
      </c>
      <c r="K6" s="78">
        <f t="shared" si="0"/>
        <v>0</v>
      </c>
      <c r="L6" s="78">
        <f aca="true" t="shared" si="1" ref="L6:L49">IF(OR(H6="c",H6="R"),I6,0)</f>
        <v>0</v>
      </c>
      <c r="M6" s="78">
        <f aca="true" t="shared" si="2" ref="M6:M49">IF(OR(H6="c",H6="R"),J6,0)</f>
        <v>2345</v>
      </c>
      <c r="N6" s="64">
        <f>SUMIF(A$4:A6,"="&amp;A6,J$4:J6)-SUMIF(A$4:A6,"="&amp;A6,I$4:I6)</f>
        <v>2345</v>
      </c>
      <c r="O6" s="64">
        <f>SUMIF(A$4:A6,"="&amp;A6,M$4:M6)-SUMIF(A$4:A6,"="&amp;A6,L$4:L6)</f>
        <v>2345</v>
      </c>
      <c r="P6" s="65">
        <f aca="true" ca="1" t="shared" si="3" ref="P6:P49">IF(ISERROR(OFFSET(P6,-1,0,1,1)+J6-I6),J6-I6,OFFSET(P6,-1,0,1,1)+J6-I6)</f>
        <v>3220</v>
      </c>
    </row>
    <row r="7" spans="1:16" ht="12.75">
      <c r="A7" s="120" t="s">
        <v>371</v>
      </c>
      <c r="B7" s="90">
        <v>41275</v>
      </c>
      <c r="C7" s="125"/>
      <c r="D7" s="89" t="str">
        <f>"[Balance As of "&amp;TEXT(B7,"mm/dd/yyyy")&amp;"]"</f>
        <v>[Balance As of 01/01/2013]</v>
      </c>
      <c r="E7" s="89"/>
      <c r="F7" s="89"/>
      <c r="G7" s="89" t="s">
        <v>191</v>
      </c>
      <c r="H7" s="125" t="s">
        <v>146</v>
      </c>
      <c r="I7" s="91">
        <v>256</v>
      </c>
      <c r="J7" s="91"/>
      <c r="K7" s="78">
        <f t="shared" si="0"/>
        <v>0</v>
      </c>
      <c r="L7" s="78">
        <f t="shared" si="1"/>
        <v>256</v>
      </c>
      <c r="M7" s="78">
        <f t="shared" si="2"/>
        <v>0</v>
      </c>
      <c r="N7" s="64">
        <f>SUMIF(A$4:A7,"="&amp;A7,J$4:J7)-SUMIF(A$4:A7,"="&amp;A7,I$4:I7)</f>
        <v>-256</v>
      </c>
      <c r="O7" s="64">
        <f>SUMIF(A$4:A7,"="&amp;A7,M$4:M7)-SUMIF(A$4:A7,"="&amp;A7,L$4:L7)</f>
        <v>-256</v>
      </c>
      <c r="P7" s="65">
        <f ca="1" t="shared" si="3"/>
        <v>2964</v>
      </c>
    </row>
    <row r="8" spans="1:16" ht="12.75">
      <c r="A8" s="120" t="s">
        <v>187</v>
      </c>
      <c r="B8" s="90">
        <v>41275</v>
      </c>
      <c r="C8" s="125" t="s">
        <v>147</v>
      </c>
      <c r="D8" s="89" t="s">
        <v>148</v>
      </c>
      <c r="E8" s="89"/>
      <c r="F8" s="89"/>
      <c r="G8" s="89" t="s">
        <v>73</v>
      </c>
      <c r="H8" s="125" t="s">
        <v>146</v>
      </c>
      <c r="I8" s="91"/>
      <c r="J8" s="91">
        <v>1000</v>
      </c>
      <c r="K8" s="78">
        <f t="shared" si="0"/>
        <v>0</v>
      </c>
      <c r="L8" s="78">
        <f t="shared" si="1"/>
        <v>0</v>
      </c>
      <c r="M8" s="78">
        <f t="shared" si="2"/>
        <v>1000</v>
      </c>
      <c r="N8" s="64">
        <f>SUMIF(A$4:A8,"="&amp;A8,J$4:J8)-SUMIF(A$4:A8,"="&amp;A8,I$4:I8)</f>
        <v>1875</v>
      </c>
      <c r="O8" s="64">
        <f>SUMIF(A$4:A8,"="&amp;A8,M$4:M8)-SUMIF(A$4:A8,"="&amp;A8,L$4:L8)</f>
        <v>1875</v>
      </c>
      <c r="P8" s="65">
        <f ca="1" t="shared" si="3"/>
        <v>3964</v>
      </c>
    </row>
    <row r="9" spans="1:16" ht="12.75">
      <c r="A9" s="120" t="s">
        <v>187</v>
      </c>
      <c r="B9" s="90">
        <v>41284</v>
      </c>
      <c r="C9" s="125">
        <v>2032</v>
      </c>
      <c r="D9" s="89" t="s">
        <v>149</v>
      </c>
      <c r="E9" s="89"/>
      <c r="F9" s="89"/>
      <c r="G9" s="89" t="s">
        <v>81</v>
      </c>
      <c r="H9" s="125" t="s">
        <v>146</v>
      </c>
      <c r="I9" s="91">
        <v>115.2</v>
      </c>
      <c r="J9" s="91"/>
      <c r="K9" s="78">
        <f t="shared" si="0"/>
        <v>0</v>
      </c>
      <c r="L9" s="78">
        <f t="shared" si="1"/>
        <v>115.2</v>
      </c>
      <c r="M9" s="78">
        <f t="shared" si="2"/>
        <v>0</v>
      </c>
      <c r="N9" s="64">
        <f>SUMIF(A$4:A9,"="&amp;A9,J$4:J9)-SUMIF(A$4:A9,"="&amp;A9,I$4:I9)</f>
        <v>1759.8</v>
      </c>
      <c r="O9" s="64">
        <f>SUMIF(A$4:A9,"="&amp;A9,M$4:M9)-SUMIF(A$4:A9,"="&amp;A9,L$4:L9)</f>
        <v>1759.8</v>
      </c>
      <c r="P9" s="65">
        <f ca="1" t="shared" si="3"/>
        <v>3848.8</v>
      </c>
    </row>
    <row r="10" spans="1:16" ht="12.75">
      <c r="A10" s="120" t="s">
        <v>371</v>
      </c>
      <c r="B10" s="90">
        <v>41289</v>
      </c>
      <c r="C10" s="125"/>
      <c r="D10" s="89" t="s">
        <v>150</v>
      </c>
      <c r="E10" s="89"/>
      <c r="F10" s="89"/>
      <c r="G10" s="89" t="s">
        <v>71</v>
      </c>
      <c r="H10" s="125" t="s">
        <v>146</v>
      </c>
      <c r="I10" s="91">
        <v>87.34</v>
      </c>
      <c r="J10" s="91"/>
      <c r="K10" s="78">
        <f t="shared" si="0"/>
        <v>0</v>
      </c>
      <c r="L10" s="78">
        <f t="shared" si="1"/>
        <v>87.34</v>
      </c>
      <c r="M10" s="78">
        <f t="shared" si="2"/>
        <v>0</v>
      </c>
      <c r="N10" s="64">
        <f>SUMIF(A$4:A10,"="&amp;A10,J$4:J10)-SUMIF(A$4:A10,"="&amp;A10,I$4:I10)</f>
        <v>-343.34000000000003</v>
      </c>
      <c r="O10" s="64">
        <f>SUMIF(A$4:A10,"="&amp;A10,M$4:M10)-SUMIF(A$4:A10,"="&amp;A10,L$4:L10)</f>
        <v>-343.34000000000003</v>
      </c>
      <c r="P10" s="65">
        <f ca="1" t="shared" si="3"/>
        <v>3761.46</v>
      </c>
    </row>
    <row r="11" spans="1:16" ht="12.75">
      <c r="A11" s="120" t="s">
        <v>371</v>
      </c>
      <c r="B11" s="90">
        <v>41292</v>
      </c>
      <c r="C11" s="125"/>
      <c r="D11" s="89" t="s">
        <v>82</v>
      </c>
      <c r="E11" s="89"/>
      <c r="F11" s="89"/>
      <c r="G11" s="89" t="s">
        <v>118</v>
      </c>
      <c r="H11" s="125" t="s">
        <v>146</v>
      </c>
      <c r="I11" s="91">
        <v>100</v>
      </c>
      <c r="J11" s="91"/>
      <c r="K11" s="78">
        <f t="shared" si="0"/>
        <v>0</v>
      </c>
      <c r="L11" s="78">
        <f t="shared" si="1"/>
        <v>100</v>
      </c>
      <c r="M11" s="78">
        <f t="shared" si="2"/>
        <v>0</v>
      </c>
      <c r="N11" s="64">
        <f>SUMIF(A$4:A11,"="&amp;A11,J$4:J11)-SUMIF(A$4:A11,"="&amp;A11,I$4:I11)</f>
        <v>-443.34000000000003</v>
      </c>
      <c r="O11" s="64">
        <f>SUMIF(A$4:A11,"="&amp;A11,M$4:M11)-SUMIF(A$4:A11,"="&amp;A11,L$4:L11)</f>
        <v>-443.34000000000003</v>
      </c>
      <c r="P11" s="65">
        <f ca="1" t="shared" si="3"/>
        <v>3661.46</v>
      </c>
    </row>
    <row r="12" spans="1:16" ht="12.75">
      <c r="A12" s="120" t="s">
        <v>187</v>
      </c>
      <c r="B12" s="90">
        <v>41310</v>
      </c>
      <c r="C12" s="125" t="s">
        <v>147</v>
      </c>
      <c r="D12" s="89" t="s">
        <v>148</v>
      </c>
      <c r="E12" s="89"/>
      <c r="F12" s="89"/>
      <c r="G12" s="89" t="s">
        <v>73</v>
      </c>
      <c r="H12" s="125" t="s">
        <v>197</v>
      </c>
      <c r="I12" s="91"/>
      <c r="J12" s="91">
        <v>1000</v>
      </c>
      <c r="K12" s="78">
        <f t="shared" si="0"/>
        <v>1000</v>
      </c>
      <c r="L12" s="78">
        <f t="shared" si="1"/>
        <v>0</v>
      </c>
      <c r="M12" s="78">
        <f t="shared" si="2"/>
        <v>1000</v>
      </c>
      <c r="N12" s="64">
        <f>SUMIF(A$4:A12,"="&amp;A12,J$4:J12)-SUMIF(A$4:A12,"="&amp;A12,I$4:I12)</f>
        <v>2759.8</v>
      </c>
      <c r="O12" s="64">
        <f>SUMIF(A$4:A12,"="&amp;A12,M$4:M12)-SUMIF(A$4:A12,"="&amp;A12,L$4:L12)</f>
        <v>2759.8</v>
      </c>
      <c r="P12" s="65">
        <f ca="1" t="shared" si="3"/>
        <v>4661.46</v>
      </c>
    </row>
    <row r="13" spans="1:16" ht="12.75">
      <c r="A13" s="120" t="s">
        <v>187</v>
      </c>
      <c r="B13" s="90">
        <v>41315</v>
      </c>
      <c r="C13" s="125">
        <v>2033</v>
      </c>
      <c r="D13" s="89" t="s">
        <v>320</v>
      </c>
      <c r="E13" s="89" t="s">
        <v>321</v>
      </c>
      <c r="F13" s="89"/>
      <c r="G13" s="89" t="s">
        <v>70</v>
      </c>
      <c r="H13" s="125"/>
      <c r="I13" s="91">
        <v>23.1</v>
      </c>
      <c r="J13" s="91"/>
      <c r="K13" s="78">
        <f t="shared" si="0"/>
        <v>-23.1</v>
      </c>
      <c r="L13" s="78">
        <f t="shared" si="1"/>
        <v>0</v>
      </c>
      <c r="M13" s="78">
        <f t="shared" si="2"/>
        <v>0</v>
      </c>
      <c r="N13" s="64">
        <f>SUMIF(A$4:A13,"="&amp;A13,J$4:J13)-SUMIF(A$4:A13,"="&amp;A13,I$4:I13)</f>
        <v>2736.7</v>
      </c>
      <c r="O13" s="64">
        <f>SUMIF(A$4:A13,"="&amp;A13,M$4:M13)-SUMIF(A$4:A13,"="&amp;A13,L$4:L13)</f>
        <v>2759.8</v>
      </c>
      <c r="P13" s="65">
        <f ca="1" t="shared" si="3"/>
        <v>4638.36</v>
      </c>
    </row>
    <row r="14" spans="1:16" ht="12.75">
      <c r="A14" s="120" t="s">
        <v>187</v>
      </c>
      <c r="B14" s="90">
        <v>41315</v>
      </c>
      <c r="C14" s="125">
        <v>2033</v>
      </c>
      <c r="D14" s="89" t="s">
        <v>320</v>
      </c>
      <c r="E14" s="89" t="s">
        <v>321</v>
      </c>
      <c r="F14" s="89"/>
      <c r="G14" s="89" t="s">
        <v>71</v>
      </c>
      <c r="H14" s="125"/>
      <c r="I14" s="91">
        <v>45.15</v>
      </c>
      <c r="J14" s="91"/>
      <c r="K14" s="78">
        <f t="shared" si="0"/>
        <v>-45.15</v>
      </c>
      <c r="L14" s="78">
        <f t="shared" si="1"/>
        <v>0</v>
      </c>
      <c r="M14" s="78">
        <f t="shared" si="2"/>
        <v>0</v>
      </c>
      <c r="N14" s="64">
        <f>SUMIF(A$4:A14,"="&amp;A14,J$4:J14)-SUMIF(A$4:A14,"="&amp;A14,I$4:I14)</f>
        <v>2691.55</v>
      </c>
      <c r="O14" s="64">
        <f>SUMIF(A$4:A14,"="&amp;A14,M$4:M14)-SUMIF(A$4:A14,"="&amp;A14,L$4:L14)</f>
        <v>2759.8</v>
      </c>
      <c r="P14" s="65">
        <f ca="1" t="shared" si="3"/>
        <v>4593.21</v>
      </c>
    </row>
    <row r="15" spans="1:16" ht="12.75">
      <c r="A15" s="120" t="s">
        <v>187</v>
      </c>
      <c r="B15" s="90">
        <v>41315</v>
      </c>
      <c r="C15" s="125">
        <v>2033</v>
      </c>
      <c r="D15" s="89" t="s">
        <v>320</v>
      </c>
      <c r="E15" s="89" t="s">
        <v>321</v>
      </c>
      <c r="F15" s="89"/>
      <c r="G15" s="89" t="s">
        <v>96</v>
      </c>
      <c r="H15" s="125"/>
      <c r="I15" s="91">
        <v>25.04</v>
      </c>
      <c r="J15" s="91"/>
      <c r="K15" s="78">
        <f t="shared" si="0"/>
        <v>-25.04</v>
      </c>
      <c r="L15" s="78">
        <f t="shared" si="1"/>
        <v>0</v>
      </c>
      <c r="M15" s="78">
        <f t="shared" si="2"/>
        <v>0</v>
      </c>
      <c r="N15" s="64">
        <f>SUMIF(A$4:A15,"="&amp;A15,J$4:J15)-SUMIF(A$4:A15,"="&amp;A15,I$4:I15)</f>
        <v>2666.51</v>
      </c>
      <c r="O15" s="64">
        <f>SUMIF(A$4:A15,"="&amp;A15,M$4:M15)-SUMIF(A$4:A15,"="&amp;A15,L$4:L15)</f>
        <v>2759.8</v>
      </c>
      <c r="P15" s="65">
        <f ca="1" t="shared" si="3"/>
        <v>4568.17</v>
      </c>
    </row>
    <row r="16" spans="1:16" ht="12.75">
      <c r="A16" s="120" t="s">
        <v>188</v>
      </c>
      <c r="B16" s="90">
        <v>41320</v>
      </c>
      <c r="C16" s="125" t="s">
        <v>151</v>
      </c>
      <c r="D16" s="89" t="s">
        <v>199</v>
      </c>
      <c r="E16" s="89"/>
      <c r="F16" s="89"/>
      <c r="G16" s="89" t="s">
        <v>190</v>
      </c>
      <c r="H16" s="125"/>
      <c r="I16" s="91"/>
      <c r="J16" s="91">
        <v>200</v>
      </c>
      <c r="K16" s="78">
        <f t="shared" si="0"/>
        <v>200</v>
      </c>
      <c r="L16" s="78">
        <f t="shared" si="1"/>
        <v>0</v>
      </c>
      <c r="M16" s="78">
        <f t="shared" si="2"/>
        <v>0</v>
      </c>
      <c r="N16" s="64">
        <f>SUMIF(A$4:A16,"="&amp;A16,J$4:J16)-SUMIF(A$4:A16,"="&amp;A16,I$4:I16)</f>
        <v>2545</v>
      </c>
      <c r="O16" s="64">
        <f>SUMIF(A$4:A16,"="&amp;A16,M$4:M16)-SUMIF(A$4:A16,"="&amp;A16,L$4:L16)</f>
        <v>2345</v>
      </c>
      <c r="P16" s="65">
        <f ca="1" t="shared" si="3"/>
        <v>4768.17</v>
      </c>
    </row>
    <row r="17" spans="1:16" ht="12.75">
      <c r="A17" s="120" t="s">
        <v>187</v>
      </c>
      <c r="B17" s="90">
        <v>41320</v>
      </c>
      <c r="C17" s="125" t="s">
        <v>151</v>
      </c>
      <c r="D17" s="89" t="s">
        <v>200</v>
      </c>
      <c r="E17" s="89" t="s">
        <v>321</v>
      </c>
      <c r="F17" s="89"/>
      <c r="G17" s="89" t="s">
        <v>101</v>
      </c>
      <c r="H17" s="125"/>
      <c r="I17" s="91">
        <v>100</v>
      </c>
      <c r="J17" s="91"/>
      <c r="K17" s="78">
        <f t="shared" si="0"/>
        <v>-100</v>
      </c>
      <c r="L17" s="78">
        <f t="shared" si="1"/>
        <v>0</v>
      </c>
      <c r="M17" s="78">
        <f t="shared" si="2"/>
        <v>0</v>
      </c>
      <c r="N17" s="64">
        <f>SUMIF(A$4:A17,"="&amp;A17,J$4:J17)-SUMIF(A$4:A17,"="&amp;A17,I$4:I17)</f>
        <v>2566.51</v>
      </c>
      <c r="O17" s="64">
        <f>SUMIF(A$4:A17,"="&amp;A17,M$4:M17)-SUMIF(A$4:A17,"="&amp;A17,L$4:L17)</f>
        <v>2759.8</v>
      </c>
      <c r="P17" s="65">
        <f ca="1" t="shared" si="3"/>
        <v>4668.17</v>
      </c>
    </row>
    <row r="18" spans="1:16" ht="12.75">
      <c r="A18" s="120" t="s">
        <v>187</v>
      </c>
      <c r="B18" s="90">
        <v>41320</v>
      </c>
      <c r="C18" s="125" t="s">
        <v>151</v>
      </c>
      <c r="D18" s="89" t="s">
        <v>200</v>
      </c>
      <c r="E18" s="89" t="s">
        <v>321</v>
      </c>
      <c r="F18" s="89"/>
      <c r="G18" s="89" t="s">
        <v>205</v>
      </c>
      <c r="H18" s="125"/>
      <c r="I18" s="91">
        <v>50</v>
      </c>
      <c r="J18" s="91"/>
      <c r="K18" s="78">
        <f t="shared" si="0"/>
        <v>-50</v>
      </c>
      <c r="L18" s="78">
        <f>IF(OR(H18="c",H18="R"),I18,0)</f>
        <v>0</v>
      </c>
      <c r="M18" s="78">
        <f>IF(OR(H18="c",H18="R"),J18,0)</f>
        <v>0</v>
      </c>
      <c r="N18" s="64">
        <f>SUMIF(A$4:A18,"="&amp;A18,J$4:J18)-SUMIF(A$4:A18,"="&amp;A18,I$4:I18)</f>
        <v>2516.51</v>
      </c>
      <c r="O18" s="64">
        <f>SUMIF(A$4:A18,"="&amp;A18,M$4:M18)-SUMIF(A$4:A18,"="&amp;A18,L$4:L18)</f>
        <v>2759.8</v>
      </c>
      <c r="P18" s="65">
        <f ca="1" t="shared" si="3"/>
        <v>4618.17</v>
      </c>
    </row>
    <row r="19" spans="1:16" ht="12.75">
      <c r="A19" s="120" t="s">
        <v>187</v>
      </c>
      <c r="B19" s="90">
        <v>41320</v>
      </c>
      <c r="C19" s="125" t="s">
        <v>151</v>
      </c>
      <c r="D19" s="89" t="s">
        <v>200</v>
      </c>
      <c r="E19" s="89" t="s">
        <v>321</v>
      </c>
      <c r="F19" s="89"/>
      <c r="G19" s="89" t="s">
        <v>206</v>
      </c>
      <c r="H19" s="125"/>
      <c r="I19" s="91">
        <v>50</v>
      </c>
      <c r="J19" s="91"/>
      <c r="K19" s="78">
        <f t="shared" si="0"/>
        <v>-50</v>
      </c>
      <c r="L19" s="78">
        <f>IF(OR(H19="c",H19="R"),I19,0)</f>
        <v>0</v>
      </c>
      <c r="M19" s="78">
        <f>IF(OR(H19="c",H19="R"),J19,0)</f>
        <v>0</v>
      </c>
      <c r="N19" s="64">
        <f>SUMIF(A$4:A19,"="&amp;A19,J$4:J19)-SUMIF(A$4:A19,"="&amp;A19,I$4:I19)</f>
        <v>2466.51</v>
      </c>
      <c r="O19" s="64">
        <f>SUMIF(A$4:A19,"="&amp;A19,M$4:M19)-SUMIF(A$4:A19,"="&amp;A19,L$4:L19)</f>
        <v>2759.8</v>
      </c>
      <c r="P19" s="65">
        <f ca="1" t="shared" si="3"/>
        <v>4568.17</v>
      </c>
    </row>
    <row r="20" spans="1:16" ht="12.75">
      <c r="A20" s="120"/>
      <c r="B20" s="92"/>
      <c r="C20" s="126"/>
      <c r="D20" s="92"/>
      <c r="E20" s="92"/>
      <c r="F20" s="92"/>
      <c r="G20" s="89"/>
      <c r="H20" s="126"/>
      <c r="I20" s="92"/>
      <c r="J20" s="92"/>
      <c r="K20" s="78">
        <f t="shared" si="0"/>
        <v>0</v>
      </c>
      <c r="L20" s="78">
        <f t="shared" si="1"/>
        <v>0</v>
      </c>
      <c r="M20" s="78">
        <f t="shared" si="2"/>
        <v>0</v>
      </c>
      <c r="N20" s="64">
        <f>SUMIF(A$4:A20,"="&amp;A20,J$4:J20)-SUMIF(A$4:A20,"="&amp;A20,I$4:I20)</f>
        <v>0</v>
      </c>
      <c r="O20" s="64">
        <f>SUMIF(A$4:A20,"="&amp;A20,M$4:M20)-SUMIF(A$4:A20,"="&amp;A20,L$4:L20)</f>
        <v>0</v>
      </c>
      <c r="P20" s="65">
        <f ca="1" t="shared" si="3"/>
        <v>4568.17</v>
      </c>
    </row>
    <row r="21" spans="1:16" ht="12.75">
      <c r="A21" s="120"/>
      <c r="B21" s="92"/>
      <c r="C21" s="126"/>
      <c r="D21" s="92"/>
      <c r="E21" s="92"/>
      <c r="F21" s="92"/>
      <c r="G21" s="89"/>
      <c r="H21" s="126"/>
      <c r="I21" s="92"/>
      <c r="J21" s="92"/>
      <c r="K21" s="78">
        <f t="shared" si="0"/>
        <v>0</v>
      </c>
      <c r="L21" s="78">
        <f t="shared" si="1"/>
        <v>0</v>
      </c>
      <c r="M21" s="78">
        <f t="shared" si="2"/>
        <v>0</v>
      </c>
      <c r="N21" s="64">
        <f>SUMIF(A$4:A21,"="&amp;A21,J$4:J21)-SUMIF(A$4:A21,"="&amp;A21,I$4:I21)</f>
        <v>0</v>
      </c>
      <c r="O21" s="64">
        <f>SUMIF(A$4:A21,"="&amp;A21,M$4:M21)-SUMIF(A$4:A21,"="&amp;A21,L$4:L21)</f>
        <v>0</v>
      </c>
      <c r="P21" s="65">
        <f ca="1" t="shared" si="3"/>
        <v>4568.17</v>
      </c>
    </row>
    <row r="22" spans="1:16" ht="12.75">
      <c r="A22" s="120"/>
      <c r="B22" s="92"/>
      <c r="C22" s="126"/>
      <c r="D22" s="92"/>
      <c r="E22" s="92"/>
      <c r="F22" s="92"/>
      <c r="G22" s="89"/>
      <c r="H22" s="126"/>
      <c r="I22" s="92"/>
      <c r="J22" s="92"/>
      <c r="K22" s="78">
        <f t="shared" si="0"/>
        <v>0</v>
      </c>
      <c r="L22" s="78">
        <f t="shared" si="1"/>
        <v>0</v>
      </c>
      <c r="M22" s="78">
        <f t="shared" si="2"/>
        <v>0</v>
      </c>
      <c r="N22" s="64">
        <f>SUMIF(A$4:A22,"="&amp;A22,J$4:J22)-SUMIF(A$4:A22,"="&amp;A22,I$4:I22)</f>
        <v>0</v>
      </c>
      <c r="O22" s="64">
        <f>SUMIF(A$4:A22,"="&amp;A22,M$4:M22)-SUMIF(A$4:A22,"="&amp;A22,L$4:L22)</f>
        <v>0</v>
      </c>
      <c r="P22" s="65">
        <f ca="1" t="shared" si="3"/>
        <v>4568.17</v>
      </c>
    </row>
    <row r="23" spans="1:16" ht="12.75">
      <c r="A23" s="120"/>
      <c r="B23" s="92"/>
      <c r="C23" s="126"/>
      <c r="D23" s="92"/>
      <c r="E23" s="92"/>
      <c r="F23" s="92"/>
      <c r="G23" s="89"/>
      <c r="H23" s="126"/>
      <c r="I23" s="92"/>
      <c r="J23" s="92"/>
      <c r="K23" s="78">
        <f t="shared" si="0"/>
        <v>0</v>
      </c>
      <c r="L23" s="78">
        <f t="shared" si="1"/>
        <v>0</v>
      </c>
      <c r="M23" s="78">
        <f t="shared" si="2"/>
        <v>0</v>
      </c>
      <c r="N23" s="64">
        <f>SUMIF(A$4:A23,"="&amp;A23,J$4:J23)-SUMIF(A$4:A23,"="&amp;A23,I$4:I23)</f>
        <v>0</v>
      </c>
      <c r="O23" s="64">
        <f>SUMIF(A$4:A23,"="&amp;A23,M$4:M23)-SUMIF(A$4:A23,"="&amp;A23,L$4:L23)</f>
        <v>0</v>
      </c>
      <c r="P23" s="65">
        <f ca="1" t="shared" si="3"/>
        <v>4568.17</v>
      </c>
    </row>
    <row r="24" spans="1:16" ht="12.75">
      <c r="A24" s="120"/>
      <c r="B24" s="92"/>
      <c r="C24" s="126"/>
      <c r="D24" s="92"/>
      <c r="E24" s="92"/>
      <c r="F24" s="92"/>
      <c r="G24" s="89"/>
      <c r="H24" s="126"/>
      <c r="I24" s="92"/>
      <c r="J24" s="92"/>
      <c r="K24" s="78">
        <f t="shared" si="0"/>
        <v>0</v>
      </c>
      <c r="L24" s="78">
        <f t="shared" si="1"/>
        <v>0</v>
      </c>
      <c r="M24" s="78">
        <f t="shared" si="2"/>
        <v>0</v>
      </c>
      <c r="N24" s="64">
        <f>SUMIF(A$4:A24,"="&amp;A24,J$4:J24)-SUMIF(A$4:A24,"="&amp;A24,I$4:I24)</f>
        <v>0</v>
      </c>
      <c r="O24" s="64">
        <f>SUMIF(A$4:A24,"="&amp;A24,M$4:M24)-SUMIF(A$4:A24,"="&amp;A24,L$4:L24)</f>
        <v>0</v>
      </c>
      <c r="P24" s="65">
        <f ca="1" t="shared" si="3"/>
        <v>4568.17</v>
      </c>
    </row>
    <row r="25" spans="1:16" ht="12.75">
      <c r="A25" s="120"/>
      <c r="B25" s="92"/>
      <c r="C25" s="126"/>
      <c r="D25" s="92"/>
      <c r="E25" s="92"/>
      <c r="F25" s="92"/>
      <c r="G25" s="89"/>
      <c r="H25" s="126"/>
      <c r="I25" s="92"/>
      <c r="J25" s="92"/>
      <c r="K25" s="78">
        <f t="shared" si="0"/>
        <v>0</v>
      </c>
      <c r="L25" s="78">
        <f t="shared" si="1"/>
        <v>0</v>
      </c>
      <c r="M25" s="78">
        <f t="shared" si="2"/>
        <v>0</v>
      </c>
      <c r="N25" s="64">
        <f>SUMIF(A$4:A25,"="&amp;A25,J$4:J25)-SUMIF(A$4:A25,"="&amp;A25,I$4:I25)</f>
        <v>0</v>
      </c>
      <c r="O25" s="64">
        <f>SUMIF(A$4:A25,"="&amp;A25,M$4:M25)-SUMIF(A$4:A25,"="&amp;A25,L$4:L25)</f>
        <v>0</v>
      </c>
      <c r="P25" s="65">
        <f ca="1" t="shared" si="3"/>
        <v>4568.17</v>
      </c>
    </row>
    <row r="26" spans="1:16" ht="12.75">
      <c r="A26" s="120"/>
      <c r="B26" s="92"/>
      <c r="C26" s="126"/>
      <c r="D26" s="92"/>
      <c r="E26" s="92"/>
      <c r="F26" s="92"/>
      <c r="G26" s="89"/>
      <c r="H26" s="126"/>
      <c r="I26" s="92"/>
      <c r="J26" s="92"/>
      <c r="K26" s="78">
        <f t="shared" si="0"/>
        <v>0</v>
      </c>
      <c r="L26" s="78">
        <f t="shared" si="1"/>
        <v>0</v>
      </c>
      <c r="M26" s="78">
        <f t="shared" si="2"/>
        <v>0</v>
      </c>
      <c r="N26" s="64">
        <f>SUMIF(A$4:A26,"="&amp;A26,J$4:J26)-SUMIF(A$4:A26,"="&amp;A26,I$4:I26)</f>
        <v>0</v>
      </c>
      <c r="O26" s="64">
        <f>SUMIF(A$4:A26,"="&amp;A26,M$4:M26)-SUMIF(A$4:A26,"="&amp;A26,L$4:L26)</f>
        <v>0</v>
      </c>
      <c r="P26" s="65">
        <f ca="1" t="shared" si="3"/>
        <v>4568.17</v>
      </c>
    </row>
    <row r="27" spans="1:16" ht="12.75">
      <c r="A27" s="120"/>
      <c r="B27" s="92"/>
      <c r="C27" s="126"/>
      <c r="D27" s="92"/>
      <c r="E27" s="92"/>
      <c r="F27" s="92"/>
      <c r="G27" s="89"/>
      <c r="H27" s="126"/>
      <c r="I27" s="92"/>
      <c r="J27" s="92"/>
      <c r="K27" s="78">
        <f t="shared" si="0"/>
        <v>0</v>
      </c>
      <c r="L27" s="78">
        <f t="shared" si="1"/>
        <v>0</v>
      </c>
      <c r="M27" s="78">
        <f t="shared" si="2"/>
        <v>0</v>
      </c>
      <c r="N27" s="64">
        <f>SUMIF(A$4:A27,"="&amp;A27,J$4:J27)-SUMIF(A$4:A27,"="&amp;A27,I$4:I27)</f>
        <v>0</v>
      </c>
      <c r="O27" s="64">
        <f>SUMIF(A$4:A27,"="&amp;A27,M$4:M27)-SUMIF(A$4:A27,"="&amp;A27,L$4:L27)</f>
        <v>0</v>
      </c>
      <c r="P27" s="65">
        <f ca="1" t="shared" si="3"/>
        <v>4568.17</v>
      </c>
    </row>
    <row r="28" spans="1:16" ht="12.75">
      <c r="A28" s="120"/>
      <c r="B28" s="92"/>
      <c r="C28" s="126"/>
      <c r="D28" s="92"/>
      <c r="E28" s="92"/>
      <c r="F28" s="92"/>
      <c r="G28" s="89"/>
      <c r="H28" s="126"/>
      <c r="I28" s="92"/>
      <c r="J28" s="92"/>
      <c r="K28" s="78">
        <f t="shared" si="0"/>
        <v>0</v>
      </c>
      <c r="L28" s="78">
        <f t="shared" si="1"/>
        <v>0</v>
      </c>
      <c r="M28" s="78">
        <f t="shared" si="2"/>
        <v>0</v>
      </c>
      <c r="N28" s="64">
        <f>SUMIF(A$4:A28,"="&amp;A28,J$4:J28)-SUMIF(A$4:A28,"="&amp;A28,I$4:I28)</f>
        <v>0</v>
      </c>
      <c r="O28" s="64">
        <f>SUMIF(A$4:A28,"="&amp;A28,M$4:M28)-SUMIF(A$4:A28,"="&amp;A28,L$4:L28)</f>
        <v>0</v>
      </c>
      <c r="P28" s="65">
        <f ca="1" t="shared" si="3"/>
        <v>4568.17</v>
      </c>
    </row>
    <row r="29" spans="1:16" ht="12.75">
      <c r="A29" s="120"/>
      <c r="B29" s="92"/>
      <c r="C29" s="126"/>
      <c r="D29" s="92"/>
      <c r="E29" s="92"/>
      <c r="F29" s="92"/>
      <c r="G29" s="89"/>
      <c r="H29" s="126"/>
      <c r="I29" s="92"/>
      <c r="J29" s="92"/>
      <c r="K29" s="78">
        <f t="shared" si="0"/>
        <v>0</v>
      </c>
      <c r="L29" s="78">
        <f t="shared" si="1"/>
        <v>0</v>
      </c>
      <c r="M29" s="78">
        <f t="shared" si="2"/>
        <v>0</v>
      </c>
      <c r="N29" s="64">
        <f>SUMIF(A$4:A29,"="&amp;A29,J$4:J29)-SUMIF(A$4:A29,"="&amp;A29,I$4:I29)</f>
        <v>0</v>
      </c>
      <c r="O29" s="64">
        <f>SUMIF(A$4:A29,"="&amp;A29,M$4:M29)-SUMIF(A$4:A29,"="&amp;A29,L$4:L29)</f>
        <v>0</v>
      </c>
      <c r="P29" s="65">
        <f ca="1" t="shared" si="3"/>
        <v>4568.17</v>
      </c>
    </row>
    <row r="30" spans="1:16" ht="12.75">
      <c r="A30" s="120"/>
      <c r="B30" s="92"/>
      <c r="C30" s="126"/>
      <c r="D30" s="92"/>
      <c r="E30" s="92"/>
      <c r="F30" s="92"/>
      <c r="G30" s="89"/>
      <c r="H30" s="126"/>
      <c r="I30" s="92"/>
      <c r="J30" s="92"/>
      <c r="K30" s="78">
        <f t="shared" si="0"/>
        <v>0</v>
      </c>
      <c r="L30" s="78">
        <f t="shared" si="1"/>
        <v>0</v>
      </c>
      <c r="M30" s="78">
        <f t="shared" si="2"/>
        <v>0</v>
      </c>
      <c r="N30" s="64">
        <f>SUMIF(A$4:A30,"="&amp;A30,J$4:J30)-SUMIF(A$4:A30,"="&amp;A30,I$4:I30)</f>
        <v>0</v>
      </c>
      <c r="O30" s="64">
        <f>SUMIF(A$4:A30,"="&amp;A30,M$4:M30)-SUMIF(A$4:A30,"="&amp;A30,L$4:L30)</f>
        <v>0</v>
      </c>
      <c r="P30" s="65">
        <f ca="1" t="shared" si="3"/>
        <v>4568.17</v>
      </c>
    </row>
    <row r="31" spans="1:16" ht="12.75">
      <c r="A31" s="120"/>
      <c r="B31" s="92"/>
      <c r="C31" s="126"/>
      <c r="D31" s="92"/>
      <c r="E31" s="92"/>
      <c r="F31" s="92"/>
      <c r="G31" s="89"/>
      <c r="H31" s="126"/>
      <c r="I31" s="92"/>
      <c r="J31" s="92"/>
      <c r="K31" s="78">
        <f t="shared" si="0"/>
        <v>0</v>
      </c>
      <c r="L31" s="78">
        <f t="shared" si="1"/>
        <v>0</v>
      </c>
      <c r="M31" s="78">
        <f t="shared" si="2"/>
        <v>0</v>
      </c>
      <c r="N31" s="64">
        <f>SUMIF(A$4:A31,"="&amp;A31,J$4:J31)-SUMIF(A$4:A31,"="&amp;A31,I$4:I31)</f>
        <v>0</v>
      </c>
      <c r="O31" s="64">
        <f>SUMIF(A$4:A31,"="&amp;A31,M$4:M31)-SUMIF(A$4:A31,"="&amp;A31,L$4:L31)</f>
        <v>0</v>
      </c>
      <c r="P31" s="65">
        <f ca="1" t="shared" si="3"/>
        <v>4568.17</v>
      </c>
    </row>
    <row r="32" spans="1:16" ht="12.75">
      <c r="A32" s="120"/>
      <c r="B32" s="92"/>
      <c r="C32" s="126"/>
      <c r="D32" s="92"/>
      <c r="E32" s="92"/>
      <c r="F32" s="92"/>
      <c r="G32" s="89"/>
      <c r="H32" s="126"/>
      <c r="I32" s="92"/>
      <c r="J32" s="92"/>
      <c r="K32" s="78">
        <f t="shared" si="0"/>
        <v>0</v>
      </c>
      <c r="L32" s="78">
        <f t="shared" si="1"/>
        <v>0</v>
      </c>
      <c r="M32" s="78">
        <f t="shared" si="2"/>
        <v>0</v>
      </c>
      <c r="N32" s="64">
        <f>SUMIF(A$4:A32,"="&amp;A32,J$4:J32)-SUMIF(A$4:A32,"="&amp;A32,I$4:I32)</f>
        <v>0</v>
      </c>
      <c r="O32" s="64">
        <f>SUMIF(A$4:A32,"="&amp;A32,M$4:M32)-SUMIF(A$4:A32,"="&amp;A32,L$4:L32)</f>
        <v>0</v>
      </c>
      <c r="P32" s="65">
        <f ca="1" t="shared" si="3"/>
        <v>4568.17</v>
      </c>
    </row>
    <row r="33" spans="1:16" ht="12.75">
      <c r="A33" s="120"/>
      <c r="B33" s="92"/>
      <c r="C33" s="126"/>
      <c r="D33" s="92"/>
      <c r="E33" s="92"/>
      <c r="F33" s="92"/>
      <c r="G33" s="89"/>
      <c r="H33" s="126"/>
      <c r="I33" s="92"/>
      <c r="J33" s="92"/>
      <c r="K33" s="78">
        <f t="shared" si="0"/>
        <v>0</v>
      </c>
      <c r="L33" s="78">
        <f t="shared" si="1"/>
        <v>0</v>
      </c>
      <c r="M33" s="78">
        <f t="shared" si="2"/>
        <v>0</v>
      </c>
      <c r="N33" s="64">
        <f>SUMIF(A$4:A33,"="&amp;A33,J$4:J33)-SUMIF(A$4:A33,"="&amp;A33,I$4:I33)</f>
        <v>0</v>
      </c>
      <c r="O33" s="64">
        <f>SUMIF(A$4:A33,"="&amp;A33,M$4:M33)-SUMIF(A$4:A33,"="&amp;A33,L$4:L33)</f>
        <v>0</v>
      </c>
      <c r="P33" s="65">
        <f ca="1" t="shared" si="3"/>
        <v>4568.17</v>
      </c>
    </row>
    <row r="34" spans="1:16" ht="12.75">
      <c r="A34" s="120"/>
      <c r="B34" s="92"/>
      <c r="C34" s="126"/>
      <c r="D34" s="92"/>
      <c r="E34" s="92"/>
      <c r="F34" s="92"/>
      <c r="G34" s="89"/>
      <c r="H34" s="126"/>
      <c r="I34" s="92"/>
      <c r="J34" s="92"/>
      <c r="K34" s="78">
        <f t="shared" si="0"/>
        <v>0</v>
      </c>
      <c r="L34" s="78">
        <f t="shared" si="1"/>
        <v>0</v>
      </c>
      <c r="M34" s="78">
        <f t="shared" si="2"/>
        <v>0</v>
      </c>
      <c r="N34" s="64">
        <f>SUMIF(A$4:A34,"="&amp;A34,J$4:J34)-SUMIF(A$4:A34,"="&amp;A34,I$4:I34)</f>
        <v>0</v>
      </c>
      <c r="O34" s="64">
        <f>SUMIF(A$4:A34,"="&amp;A34,M$4:M34)-SUMIF(A$4:A34,"="&amp;A34,L$4:L34)</f>
        <v>0</v>
      </c>
      <c r="P34" s="65">
        <f ca="1" t="shared" si="3"/>
        <v>4568.17</v>
      </c>
    </row>
    <row r="35" spans="1:16" ht="12.75">
      <c r="A35" s="120"/>
      <c r="B35" s="92"/>
      <c r="C35" s="126"/>
      <c r="D35" s="92"/>
      <c r="E35" s="92"/>
      <c r="F35" s="92"/>
      <c r="G35" s="89"/>
      <c r="H35" s="126"/>
      <c r="I35" s="92"/>
      <c r="J35" s="92"/>
      <c r="K35" s="78">
        <f t="shared" si="0"/>
        <v>0</v>
      </c>
      <c r="L35" s="78">
        <f t="shared" si="1"/>
        <v>0</v>
      </c>
      <c r="M35" s="78">
        <f t="shared" si="2"/>
        <v>0</v>
      </c>
      <c r="N35" s="64">
        <f>SUMIF(A$4:A35,"="&amp;A35,J$4:J35)-SUMIF(A$4:A35,"="&amp;A35,I$4:I35)</f>
        <v>0</v>
      </c>
      <c r="O35" s="64">
        <f>SUMIF(A$4:A35,"="&amp;A35,M$4:M35)-SUMIF(A$4:A35,"="&amp;A35,L$4:L35)</f>
        <v>0</v>
      </c>
      <c r="P35" s="65">
        <f ca="1" t="shared" si="3"/>
        <v>4568.17</v>
      </c>
    </row>
    <row r="36" spans="1:16" ht="12.75">
      <c r="A36" s="120"/>
      <c r="B36" s="92"/>
      <c r="C36" s="126"/>
      <c r="D36" s="92"/>
      <c r="E36" s="92"/>
      <c r="F36" s="92"/>
      <c r="G36" s="89"/>
      <c r="H36" s="126"/>
      <c r="I36" s="92"/>
      <c r="J36" s="92"/>
      <c r="K36" s="78">
        <f t="shared" si="0"/>
        <v>0</v>
      </c>
      <c r="L36" s="78">
        <f t="shared" si="1"/>
        <v>0</v>
      </c>
      <c r="M36" s="78">
        <f t="shared" si="2"/>
        <v>0</v>
      </c>
      <c r="N36" s="64">
        <f>SUMIF(A$4:A36,"="&amp;A36,J$4:J36)-SUMIF(A$4:A36,"="&amp;A36,I$4:I36)</f>
        <v>0</v>
      </c>
      <c r="O36" s="64">
        <f>SUMIF(A$4:A36,"="&amp;A36,M$4:M36)-SUMIF(A$4:A36,"="&amp;A36,L$4:L36)</f>
        <v>0</v>
      </c>
      <c r="P36" s="65">
        <f ca="1" t="shared" si="3"/>
        <v>4568.17</v>
      </c>
    </row>
    <row r="37" spans="1:16" ht="12.75">
      <c r="A37" s="120"/>
      <c r="B37" s="92"/>
      <c r="C37" s="126"/>
      <c r="D37" s="92"/>
      <c r="E37" s="92"/>
      <c r="F37" s="92"/>
      <c r="G37" s="89"/>
      <c r="H37" s="126"/>
      <c r="I37" s="92"/>
      <c r="J37" s="92"/>
      <c r="K37" s="78">
        <f t="shared" si="0"/>
        <v>0</v>
      </c>
      <c r="L37" s="78">
        <f t="shared" si="1"/>
        <v>0</v>
      </c>
      <c r="M37" s="78">
        <f t="shared" si="2"/>
        <v>0</v>
      </c>
      <c r="N37" s="64">
        <f>SUMIF(A$4:A37,"="&amp;A37,J$4:J37)-SUMIF(A$4:A37,"="&amp;A37,I$4:I37)</f>
        <v>0</v>
      </c>
      <c r="O37" s="64">
        <f>SUMIF(A$4:A37,"="&amp;A37,M$4:M37)-SUMIF(A$4:A37,"="&amp;A37,L$4:L37)</f>
        <v>0</v>
      </c>
      <c r="P37" s="65">
        <f ca="1" t="shared" si="3"/>
        <v>4568.17</v>
      </c>
    </row>
    <row r="38" spans="1:16" ht="12.75">
      <c r="A38" s="120"/>
      <c r="B38" s="92"/>
      <c r="C38" s="126"/>
      <c r="D38" s="92"/>
      <c r="E38" s="92"/>
      <c r="F38" s="92"/>
      <c r="G38" s="89"/>
      <c r="H38" s="126"/>
      <c r="I38" s="92"/>
      <c r="J38" s="92"/>
      <c r="K38" s="78">
        <f t="shared" si="0"/>
        <v>0</v>
      </c>
      <c r="L38" s="78">
        <f t="shared" si="1"/>
        <v>0</v>
      </c>
      <c r="M38" s="78">
        <f t="shared" si="2"/>
        <v>0</v>
      </c>
      <c r="N38" s="64">
        <f>SUMIF(A$4:A38,"="&amp;A38,J$4:J38)-SUMIF(A$4:A38,"="&amp;A38,I$4:I38)</f>
        <v>0</v>
      </c>
      <c r="O38" s="64">
        <f>SUMIF(A$4:A38,"="&amp;A38,M$4:M38)-SUMIF(A$4:A38,"="&amp;A38,L$4:L38)</f>
        <v>0</v>
      </c>
      <c r="P38" s="65">
        <f ca="1" t="shared" si="3"/>
        <v>4568.17</v>
      </c>
    </row>
    <row r="39" spans="1:16" ht="12.75">
      <c r="A39" s="120"/>
      <c r="B39" s="92"/>
      <c r="C39" s="126"/>
      <c r="D39" s="92"/>
      <c r="E39" s="92"/>
      <c r="F39" s="92"/>
      <c r="G39" s="89"/>
      <c r="H39" s="126"/>
      <c r="I39" s="92"/>
      <c r="J39" s="92"/>
      <c r="K39" s="78">
        <f t="shared" si="0"/>
        <v>0</v>
      </c>
      <c r="L39" s="78">
        <f t="shared" si="1"/>
        <v>0</v>
      </c>
      <c r="M39" s="78">
        <f t="shared" si="2"/>
        <v>0</v>
      </c>
      <c r="N39" s="64">
        <f>SUMIF(A$4:A39,"="&amp;A39,J$4:J39)-SUMIF(A$4:A39,"="&amp;A39,I$4:I39)</f>
        <v>0</v>
      </c>
      <c r="O39" s="64">
        <f>SUMIF(A$4:A39,"="&amp;A39,M$4:M39)-SUMIF(A$4:A39,"="&amp;A39,L$4:L39)</f>
        <v>0</v>
      </c>
      <c r="P39" s="65">
        <f ca="1" t="shared" si="3"/>
        <v>4568.17</v>
      </c>
    </row>
    <row r="40" spans="1:16" ht="12.75">
      <c r="A40" s="120"/>
      <c r="B40" s="92"/>
      <c r="C40" s="126"/>
      <c r="D40" s="92"/>
      <c r="E40" s="92"/>
      <c r="F40" s="92"/>
      <c r="G40" s="89"/>
      <c r="H40" s="126"/>
      <c r="I40" s="92"/>
      <c r="J40" s="92"/>
      <c r="K40" s="78">
        <f t="shared" si="0"/>
        <v>0</v>
      </c>
      <c r="L40" s="78">
        <f t="shared" si="1"/>
        <v>0</v>
      </c>
      <c r="M40" s="78">
        <f t="shared" si="2"/>
        <v>0</v>
      </c>
      <c r="N40" s="64">
        <f>SUMIF(A$4:A40,"="&amp;A40,J$4:J40)-SUMIF(A$4:A40,"="&amp;A40,I$4:I40)</f>
        <v>0</v>
      </c>
      <c r="O40" s="64">
        <f>SUMIF(A$4:A40,"="&amp;A40,M$4:M40)-SUMIF(A$4:A40,"="&amp;A40,L$4:L40)</f>
        <v>0</v>
      </c>
      <c r="P40" s="65">
        <f ca="1" t="shared" si="3"/>
        <v>4568.17</v>
      </c>
    </row>
    <row r="41" spans="1:16" ht="12.75">
      <c r="A41" s="120"/>
      <c r="B41" s="92"/>
      <c r="C41" s="126"/>
      <c r="D41" s="92"/>
      <c r="E41" s="92"/>
      <c r="F41" s="92"/>
      <c r="G41" s="89"/>
      <c r="H41" s="126"/>
      <c r="I41" s="92"/>
      <c r="J41" s="92"/>
      <c r="K41" s="78">
        <f t="shared" si="0"/>
        <v>0</v>
      </c>
      <c r="L41" s="78">
        <f t="shared" si="1"/>
        <v>0</v>
      </c>
      <c r="M41" s="78">
        <f t="shared" si="2"/>
        <v>0</v>
      </c>
      <c r="N41" s="64">
        <f>SUMIF(A$4:A41,"="&amp;A41,J$4:J41)-SUMIF(A$4:A41,"="&amp;A41,I$4:I41)</f>
        <v>0</v>
      </c>
      <c r="O41" s="64">
        <f>SUMIF(A$4:A41,"="&amp;A41,M$4:M41)-SUMIF(A$4:A41,"="&amp;A41,L$4:L41)</f>
        <v>0</v>
      </c>
      <c r="P41" s="65">
        <f ca="1" t="shared" si="3"/>
        <v>4568.17</v>
      </c>
    </row>
    <row r="42" spans="1:16" ht="12.75">
      <c r="A42" s="120"/>
      <c r="B42" s="92"/>
      <c r="C42" s="126"/>
      <c r="D42" s="92"/>
      <c r="E42" s="92"/>
      <c r="F42" s="92"/>
      <c r="G42" s="89"/>
      <c r="H42" s="126"/>
      <c r="I42" s="92"/>
      <c r="J42" s="92"/>
      <c r="K42" s="78">
        <f t="shared" si="0"/>
        <v>0</v>
      </c>
      <c r="L42" s="78">
        <f t="shared" si="1"/>
        <v>0</v>
      </c>
      <c r="M42" s="78">
        <f t="shared" si="2"/>
        <v>0</v>
      </c>
      <c r="N42" s="64">
        <f>SUMIF(A$4:A42,"="&amp;A42,J$4:J42)-SUMIF(A$4:A42,"="&amp;A42,I$4:I42)</f>
        <v>0</v>
      </c>
      <c r="O42" s="64">
        <f>SUMIF(A$4:A42,"="&amp;A42,M$4:M42)-SUMIF(A$4:A42,"="&amp;A42,L$4:L42)</f>
        <v>0</v>
      </c>
      <c r="P42" s="65">
        <f ca="1" t="shared" si="3"/>
        <v>4568.17</v>
      </c>
    </row>
    <row r="43" spans="1:16" ht="12.75">
      <c r="A43" s="120"/>
      <c r="B43" s="92"/>
      <c r="C43" s="126"/>
      <c r="D43" s="92"/>
      <c r="E43" s="92"/>
      <c r="F43" s="92"/>
      <c r="G43" s="89"/>
      <c r="H43" s="126"/>
      <c r="I43" s="92"/>
      <c r="J43" s="92"/>
      <c r="K43" s="78">
        <f t="shared" si="0"/>
        <v>0</v>
      </c>
      <c r="L43" s="78">
        <f t="shared" si="1"/>
        <v>0</v>
      </c>
      <c r="M43" s="78">
        <f t="shared" si="2"/>
        <v>0</v>
      </c>
      <c r="N43" s="64">
        <f>SUMIF(A$4:A43,"="&amp;A43,J$4:J43)-SUMIF(A$4:A43,"="&amp;A43,I$4:I43)</f>
        <v>0</v>
      </c>
      <c r="O43" s="64">
        <f>SUMIF(A$4:A43,"="&amp;A43,M$4:M43)-SUMIF(A$4:A43,"="&amp;A43,L$4:L43)</f>
        <v>0</v>
      </c>
      <c r="P43" s="65">
        <f ca="1" t="shared" si="3"/>
        <v>4568.17</v>
      </c>
    </row>
    <row r="44" spans="1:16" ht="12.75">
      <c r="A44" s="120"/>
      <c r="B44" s="92"/>
      <c r="C44" s="126"/>
      <c r="D44" s="92"/>
      <c r="E44" s="92"/>
      <c r="F44" s="92"/>
      <c r="G44" s="89"/>
      <c r="H44" s="126"/>
      <c r="I44" s="92"/>
      <c r="J44" s="92"/>
      <c r="K44" s="78">
        <f t="shared" si="0"/>
        <v>0</v>
      </c>
      <c r="L44" s="78">
        <f t="shared" si="1"/>
        <v>0</v>
      </c>
      <c r="M44" s="78">
        <f t="shared" si="2"/>
        <v>0</v>
      </c>
      <c r="N44" s="64">
        <f>SUMIF(A$4:A44,"="&amp;A44,J$4:J44)-SUMIF(A$4:A44,"="&amp;A44,I$4:I44)</f>
        <v>0</v>
      </c>
      <c r="O44" s="64">
        <f>SUMIF(A$4:A44,"="&amp;A44,M$4:M44)-SUMIF(A$4:A44,"="&amp;A44,L$4:L44)</f>
        <v>0</v>
      </c>
      <c r="P44" s="65">
        <f ca="1" t="shared" si="3"/>
        <v>4568.17</v>
      </c>
    </row>
    <row r="45" spans="1:16" ht="12.75">
      <c r="A45" s="120"/>
      <c r="B45" s="92"/>
      <c r="C45" s="126"/>
      <c r="D45" s="92"/>
      <c r="E45" s="92"/>
      <c r="F45" s="92"/>
      <c r="G45" s="89"/>
      <c r="H45" s="126"/>
      <c r="I45" s="92"/>
      <c r="J45" s="92"/>
      <c r="K45" s="78">
        <f t="shared" si="0"/>
        <v>0</v>
      </c>
      <c r="L45" s="78">
        <f t="shared" si="1"/>
        <v>0</v>
      </c>
      <c r="M45" s="78">
        <f t="shared" si="2"/>
        <v>0</v>
      </c>
      <c r="N45" s="64">
        <f>SUMIF(A$4:A45,"="&amp;A45,J$4:J45)-SUMIF(A$4:A45,"="&amp;A45,I$4:I45)</f>
        <v>0</v>
      </c>
      <c r="O45" s="64">
        <f>SUMIF(A$4:A45,"="&amp;A45,M$4:M45)-SUMIF(A$4:A45,"="&amp;A45,L$4:L45)</f>
        <v>0</v>
      </c>
      <c r="P45" s="65">
        <f ca="1" t="shared" si="3"/>
        <v>4568.17</v>
      </c>
    </row>
    <row r="46" spans="1:16" ht="12.75">
      <c r="A46" s="120"/>
      <c r="B46" s="92"/>
      <c r="C46" s="126"/>
      <c r="D46" s="92"/>
      <c r="E46" s="92"/>
      <c r="F46" s="92"/>
      <c r="G46" s="89"/>
      <c r="H46" s="126"/>
      <c r="I46" s="92"/>
      <c r="J46" s="92"/>
      <c r="K46" s="78">
        <f t="shared" si="0"/>
        <v>0</v>
      </c>
      <c r="L46" s="78">
        <f t="shared" si="1"/>
        <v>0</v>
      </c>
      <c r="M46" s="78">
        <f t="shared" si="2"/>
        <v>0</v>
      </c>
      <c r="N46" s="64">
        <f>SUMIF(A$4:A46,"="&amp;A46,J$4:J46)-SUMIF(A$4:A46,"="&amp;A46,I$4:I46)</f>
        <v>0</v>
      </c>
      <c r="O46" s="64">
        <f>SUMIF(A$4:A46,"="&amp;A46,M$4:M46)-SUMIF(A$4:A46,"="&amp;A46,L$4:L46)</f>
        <v>0</v>
      </c>
      <c r="P46" s="65">
        <f ca="1" t="shared" si="3"/>
        <v>4568.17</v>
      </c>
    </row>
    <row r="47" spans="1:16" ht="12.75">
      <c r="A47" s="120"/>
      <c r="B47" s="92"/>
      <c r="C47" s="126"/>
      <c r="D47" s="92"/>
      <c r="E47" s="92"/>
      <c r="F47" s="92"/>
      <c r="G47" s="89"/>
      <c r="H47" s="126"/>
      <c r="I47" s="92"/>
      <c r="J47" s="92"/>
      <c r="K47" s="78">
        <f t="shared" si="0"/>
        <v>0</v>
      </c>
      <c r="L47" s="78">
        <f t="shared" si="1"/>
        <v>0</v>
      </c>
      <c r="M47" s="78">
        <f t="shared" si="2"/>
        <v>0</v>
      </c>
      <c r="N47" s="64">
        <f>SUMIF(A$4:A47,"="&amp;A47,J$4:J47)-SUMIF(A$4:A47,"="&amp;A47,I$4:I47)</f>
        <v>0</v>
      </c>
      <c r="O47" s="64">
        <f>SUMIF(A$4:A47,"="&amp;A47,M$4:M47)-SUMIF(A$4:A47,"="&amp;A47,L$4:L47)</f>
        <v>0</v>
      </c>
      <c r="P47" s="65">
        <f ca="1" t="shared" si="3"/>
        <v>4568.17</v>
      </c>
    </row>
    <row r="48" spans="1:16" ht="12.75">
      <c r="A48" s="120"/>
      <c r="B48" s="92"/>
      <c r="C48" s="126"/>
      <c r="D48" s="92"/>
      <c r="E48" s="92"/>
      <c r="F48" s="92"/>
      <c r="G48" s="89"/>
      <c r="H48" s="126"/>
      <c r="I48" s="92"/>
      <c r="J48" s="92"/>
      <c r="K48" s="78">
        <f t="shared" si="0"/>
        <v>0</v>
      </c>
      <c r="L48" s="78">
        <f t="shared" si="1"/>
        <v>0</v>
      </c>
      <c r="M48" s="78">
        <f t="shared" si="2"/>
        <v>0</v>
      </c>
      <c r="N48" s="64">
        <f>SUMIF(A$4:A48,"="&amp;A48,J$4:J48)-SUMIF(A$4:A48,"="&amp;A48,I$4:I48)</f>
        <v>0</v>
      </c>
      <c r="O48" s="64">
        <f>SUMIF(A$4:A48,"="&amp;A48,M$4:M48)-SUMIF(A$4:A48,"="&amp;A48,L$4:L48)</f>
        <v>0</v>
      </c>
      <c r="P48" s="65">
        <f ca="1" t="shared" si="3"/>
        <v>4568.17</v>
      </c>
    </row>
    <row r="49" spans="1:16" ht="12.75">
      <c r="A49" s="120"/>
      <c r="B49" s="92"/>
      <c r="C49" s="126"/>
      <c r="D49" s="92"/>
      <c r="E49" s="92"/>
      <c r="F49" s="92"/>
      <c r="G49" s="89"/>
      <c r="H49" s="126"/>
      <c r="I49" s="92"/>
      <c r="J49" s="92"/>
      <c r="K49" s="78">
        <f t="shared" si="0"/>
        <v>0</v>
      </c>
      <c r="L49" s="78">
        <f t="shared" si="1"/>
        <v>0</v>
      </c>
      <c r="M49" s="78">
        <f t="shared" si="2"/>
        <v>0</v>
      </c>
      <c r="N49" s="64">
        <f>SUMIF(A$4:A49,"="&amp;A49,J$4:J49)-SUMIF(A$4:A49,"="&amp;A49,I$4:I49)</f>
        <v>0</v>
      </c>
      <c r="O49" s="64">
        <f>SUMIF(A$4:A49,"="&amp;A49,M$4:M49)-SUMIF(A$4:A49,"="&amp;A49,L$4:L49)</f>
        <v>0</v>
      </c>
      <c r="P49" s="65">
        <f ca="1" t="shared" si="3"/>
        <v>4568.17</v>
      </c>
    </row>
    <row r="50" ht="12.75">
      <c r="A50" s="134" t="s">
        <v>54</v>
      </c>
    </row>
  </sheetData>
  <sheetProtection/>
  <conditionalFormatting sqref="P5:P49">
    <cfRule type="cellIs" priority="1" dxfId="16" operator="lessThan" stopIfTrue="1">
      <formula>0</formula>
    </cfRule>
  </conditionalFormatting>
  <conditionalFormatting sqref="G5:G49">
    <cfRule type="expression" priority="2" dxfId="17" stopIfTrue="1">
      <formula>AND(NOT(ISBLANK(G5)),ISERROR(MATCH(G5,categories,0)))</formula>
    </cfRule>
    <cfRule type="expression" priority="3" dxfId="7" stopIfTrue="1">
      <formula>OR(G5="[Balance]",G5="[Transfer]",ISBLANK(G5))</formula>
    </cfRule>
    <cfRule type="expression" priority="4" dxfId="18" stopIfTrue="1">
      <formula>OR(ISERROR(MATCH(G5,yearlyA,0)),ISERROR(MATCH(G5,monthlyA,0)))</formula>
    </cfRule>
  </conditionalFormatting>
  <conditionalFormatting sqref="A5:A49">
    <cfRule type="expression" priority="5" dxfId="13" stopIfTrue="1">
      <formula>AND(ISERROR(MATCH(A5,accounts,0)),NOT(ISBLANK(A5)))</formula>
    </cfRule>
  </conditionalFormatting>
  <dataValidations count="2">
    <dataValidation type="list" allowBlank="1" showInputMessage="1" showErrorMessage="1" sqref="G5:G49">
      <formula1>categories</formula1>
    </dataValidation>
    <dataValidation type="list" allowBlank="1" showInputMessage="1" showErrorMessage="1" sqref="A5:A49">
      <formula1>accounts</formula1>
    </dataValidation>
  </dataValidations>
  <hyperlinks>
    <hyperlink ref="A2" r:id="rId1" display="HELP"/>
  </hyperlinks>
  <printOptions horizontalCentered="1"/>
  <pageMargins left="0.5" right="0.5" top="0.5" bottom="0.5" header="0.5" footer="0.5"/>
  <pageSetup fitToHeight="0" fitToWidth="1" horizontalDpi="600" verticalDpi="600" orientation="landscape" scale="9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L174"/>
  <sheetViews>
    <sheetView showGridLines="0" zoomScalePageLayoutView="0" workbookViewId="0" topLeftCell="A1">
      <selection activeCell="B4" sqref="B4"/>
    </sheetView>
  </sheetViews>
  <sheetFormatPr defaultColWidth="9.140625" defaultRowHeight="15"/>
  <cols>
    <col min="1" max="1" width="24.140625" style="21" customWidth="1"/>
    <col min="2" max="3" width="11.421875" style="21" customWidth="1"/>
    <col min="4" max="4" width="10.7109375" style="21" customWidth="1"/>
    <col min="5" max="5" width="2.7109375" style="21" customWidth="1"/>
    <col min="6" max="6" width="24.140625" style="21" customWidth="1"/>
    <col min="7" max="8" width="11.421875" style="21" customWidth="1"/>
    <col min="9" max="9" width="10.7109375" style="21" customWidth="1"/>
    <col min="10" max="16384" width="9.140625" style="21" customWidth="1"/>
  </cols>
  <sheetData>
    <row r="1" spans="1:9" s="1" customFormat="1" ht="23.25">
      <c r="A1" s="146" t="str">
        <f>IF(ytd,"Year-To-Date Budget Report","Monthly Budget Report")</f>
        <v>Monthly Budget Report</v>
      </c>
      <c r="B1" s="146"/>
      <c r="C1" s="146"/>
      <c r="D1" s="146"/>
      <c r="E1" s="146"/>
      <c r="F1" s="146"/>
      <c r="G1" s="146"/>
      <c r="H1" s="146"/>
      <c r="I1" s="146"/>
    </row>
    <row r="2" spans="1:9" s="25" customFormat="1" ht="13.5">
      <c r="A2" s="117" t="s">
        <v>60</v>
      </c>
      <c r="D2" s="76"/>
      <c r="I2" s="83" t="s">
        <v>194</v>
      </c>
    </row>
    <row r="3" spans="1:9" s="25" customFormat="1" ht="13.5">
      <c r="A3" s="85"/>
      <c r="D3" s="76"/>
      <c r="I3" s="83"/>
    </row>
    <row r="4" spans="1:9" s="5" customFormat="1" ht="18">
      <c r="A4" s="141" t="s">
        <v>398</v>
      </c>
      <c r="B4" s="143">
        <v>41275</v>
      </c>
      <c r="C4" s="77" t="s">
        <v>195</v>
      </c>
      <c r="D4" s="144">
        <f>IF(ytd,B4,DATE(YEAR(B4),MONTH(B4)+month-1,1))</f>
        <v>41306</v>
      </c>
      <c r="F4" s="139" t="b">
        <v>0</v>
      </c>
      <c r="G4" s="25"/>
      <c r="H4" s="73"/>
      <c r="I4" s="73"/>
    </row>
    <row r="5" spans="1:9" s="5" customFormat="1" ht="18">
      <c r="A5" s="141" t="s">
        <v>184</v>
      </c>
      <c r="B5" s="93">
        <v>2</v>
      </c>
      <c r="C5" s="77" t="s">
        <v>196</v>
      </c>
      <c r="D5" s="144">
        <f>IF(ytd,EOMONTH(date_begin,month-1),EOMONTH(date_begin,0))</f>
        <v>41333</v>
      </c>
      <c r="F5" s="25"/>
      <c r="G5" s="25"/>
      <c r="H5" s="73"/>
      <c r="I5" s="73"/>
    </row>
    <row r="6" spans="6:10" s="5" customFormat="1" ht="15">
      <c r="F6" s="25"/>
      <c r="G6" s="25"/>
      <c r="H6" s="73"/>
      <c r="I6" s="73"/>
      <c r="J6" s="25"/>
    </row>
    <row r="7" spans="1:10" s="25" customFormat="1" ht="15.75" thickBot="1">
      <c r="A7" s="26" t="s">
        <v>374</v>
      </c>
      <c r="B7" s="26"/>
      <c r="C7" s="26"/>
      <c r="D7" s="26"/>
      <c r="F7" s="70" t="s">
        <v>193</v>
      </c>
      <c r="G7" s="71" t="s">
        <v>141</v>
      </c>
      <c r="H7" s="72" t="s">
        <v>63</v>
      </c>
      <c r="I7" s="72" t="s">
        <v>129</v>
      </c>
      <c r="J7" s="9"/>
    </row>
    <row r="8" spans="1:9" s="9" customFormat="1" ht="15">
      <c r="A8" s="3"/>
      <c r="B8" s="4" t="s">
        <v>141</v>
      </c>
      <c r="C8" s="4" t="s">
        <v>63</v>
      </c>
      <c r="D8" s="4" t="s">
        <v>129</v>
      </c>
      <c r="F8" s="69" t="str">
        <f>A33</f>
        <v>TO SAVINGS</v>
      </c>
      <c r="G8" s="63">
        <f>B41</f>
        <v>0</v>
      </c>
      <c r="H8" s="63">
        <f>C41</f>
        <v>200</v>
      </c>
      <c r="I8" s="63">
        <f aca="true" t="shared" si="0" ref="I8:I14">G8-H8</f>
        <v>-200</v>
      </c>
    </row>
    <row r="9" spans="1:9" s="9" customFormat="1" ht="16.5">
      <c r="A9" s="29" t="s">
        <v>65</v>
      </c>
      <c r="B9" s="27">
        <f>B31</f>
        <v>0</v>
      </c>
      <c r="C9" s="27">
        <f>C31</f>
        <v>1000</v>
      </c>
      <c r="D9" s="27">
        <f>C9-B9</f>
        <v>1000</v>
      </c>
      <c r="F9" s="69" t="str">
        <f>A43</f>
        <v>CHARITY/GIFTS</v>
      </c>
      <c r="G9" s="63">
        <f>B50</f>
        <v>0</v>
      </c>
      <c r="H9" s="63">
        <f>C50</f>
        <v>0</v>
      </c>
      <c r="I9" s="63">
        <f t="shared" si="0"/>
        <v>0</v>
      </c>
    </row>
    <row r="10" spans="1:9" s="9" customFormat="1" ht="17.25" thickBot="1">
      <c r="A10" s="29" t="s">
        <v>66</v>
      </c>
      <c r="B10" s="27">
        <f>B41+B50+B61+B71+B78+B88+B99+B109+B121+B134+B140+B157+B164+B170</f>
        <v>0</v>
      </c>
      <c r="C10" s="27">
        <f>C41+C50+C61+C71+C78+C88+C99+C109+C121+C134+C140+C157+C164+C170</f>
        <v>293.29</v>
      </c>
      <c r="D10" s="27">
        <f>B10-C10</f>
        <v>-293.29</v>
      </c>
      <c r="F10" s="69" t="str">
        <f>A52</f>
        <v>HOUSING</v>
      </c>
      <c r="G10" s="63">
        <f>B61</f>
        <v>0</v>
      </c>
      <c r="H10" s="63">
        <f>C61</f>
        <v>0</v>
      </c>
      <c r="I10" s="63">
        <f t="shared" si="0"/>
        <v>0</v>
      </c>
    </row>
    <row r="11" spans="1:9" s="9" customFormat="1" ht="17.25" thickTop="1">
      <c r="A11" s="30" t="s">
        <v>67</v>
      </c>
      <c r="B11" s="28">
        <f>B9-B10</f>
        <v>0</v>
      </c>
      <c r="C11" s="28">
        <f>C9-C10</f>
        <v>706.71</v>
      </c>
      <c r="D11" s="28">
        <f>C11-B11</f>
        <v>706.71</v>
      </c>
      <c r="F11" s="69" t="str">
        <f>A63</f>
        <v>UTILITIES</v>
      </c>
      <c r="G11" s="63">
        <f>B71</f>
        <v>0</v>
      </c>
      <c r="H11" s="63">
        <f>C71</f>
        <v>0</v>
      </c>
      <c r="I11" s="63">
        <f t="shared" si="0"/>
        <v>0</v>
      </c>
    </row>
    <row r="12" spans="1:9" s="9" customFormat="1" ht="15">
      <c r="A12" s="2"/>
      <c r="B12" s="2"/>
      <c r="C12" s="2"/>
      <c r="D12" s="2"/>
      <c r="F12" s="69" t="str">
        <f>A73</f>
        <v>FOOD</v>
      </c>
      <c r="G12" s="63">
        <f>B78</f>
        <v>0</v>
      </c>
      <c r="H12" s="63">
        <f>C78</f>
        <v>45.15</v>
      </c>
      <c r="I12" s="63">
        <f t="shared" si="0"/>
        <v>-45.15</v>
      </c>
    </row>
    <row r="13" spans="6:9" s="9" customFormat="1" ht="15">
      <c r="F13" s="69" t="str">
        <f>A80</f>
        <v>TRANSPORTATION</v>
      </c>
      <c r="G13" s="63">
        <f>B88</f>
        <v>0</v>
      </c>
      <c r="H13" s="63">
        <f>C88</f>
        <v>0</v>
      </c>
      <c r="I13" s="63">
        <f t="shared" si="0"/>
        <v>0</v>
      </c>
    </row>
    <row r="14" spans="6:9" s="9" customFormat="1" ht="15">
      <c r="F14" s="69" t="str">
        <f>A90</f>
        <v>HEALTH</v>
      </c>
      <c r="G14" s="63">
        <f>B99</f>
        <v>0</v>
      </c>
      <c r="H14" s="63">
        <f>C99</f>
        <v>0</v>
      </c>
      <c r="I14" s="63">
        <f t="shared" si="0"/>
        <v>0</v>
      </c>
    </row>
    <row r="15" spans="6:9" s="9" customFormat="1" ht="15">
      <c r="F15" s="69" t="str">
        <f>A101</f>
        <v>DAILY LIVING</v>
      </c>
      <c r="G15" s="63">
        <f>B109</f>
        <v>0</v>
      </c>
      <c r="H15" s="63">
        <f>C109</f>
        <v>48.14</v>
      </c>
      <c r="I15" s="63">
        <f aca="true" t="shared" si="1" ref="I15:I21">G15-H15</f>
        <v>-48.14</v>
      </c>
    </row>
    <row r="16" spans="6:9" s="9" customFormat="1" ht="15">
      <c r="F16" s="69" t="str">
        <f>A111</f>
        <v>CHILDREN</v>
      </c>
      <c r="G16" s="63">
        <f>B121</f>
        <v>0</v>
      </c>
      <c r="H16" s="63">
        <f>C121</f>
        <v>0</v>
      </c>
      <c r="I16" s="63">
        <f t="shared" si="1"/>
        <v>0</v>
      </c>
    </row>
    <row r="17" spans="6:9" s="9" customFormat="1" ht="15">
      <c r="F17" s="69" t="str">
        <f>A123</f>
        <v>OBLIGATIONS</v>
      </c>
      <c r="G17" s="63">
        <f>B134</f>
        <v>0</v>
      </c>
      <c r="H17" s="63">
        <f>C134</f>
        <v>0</v>
      </c>
      <c r="I17" s="63">
        <f t="shared" si="1"/>
        <v>0</v>
      </c>
    </row>
    <row r="18" spans="6:9" s="9" customFormat="1" ht="15">
      <c r="F18" s="69" t="str">
        <f>A136</f>
        <v>BUSINESS EXPENSE</v>
      </c>
      <c r="G18" s="63">
        <f>B140</f>
        <v>0</v>
      </c>
      <c r="H18" s="63">
        <f>C140</f>
        <v>0</v>
      </c>
      <c r="I18" s="63">
        <f t="shared" si="1"/>
        <v>0</v>
      </c>
    </row>
    <row r="19" spans="6:9" s="9" customFormat="1" ht="15">
      <c r="F19" s="69" t="str">
        <f>A142</f>
        <v>ENTERTAINMENT</v>
      </c>
      <c r="G19" s="63">
        <f>B157</f>
        <v>0</v>
      </c>
      <c r="H19" s="63">
        <f>C157</f>
        <v>0</v>
      </c>
      <c r="I19" s="63">
        <f t="shared" si="1"/>
        <v>0</v>
      </c>
    </row>
    <row r="20" spans="6:9" s="9" customFormat="1" ht="15">
      <c r="F20" s="69" t="str">
        <f>A159</f>
        <v>SUBSCRIPTIONS</v>
      </c>
      <c r="G20" s="63">
        <f>B164</f>
        <v>0</v>
      </c>
      <c r="H20" s="63">
        <f>C164</f>
        <v>0</v>
      </c>
      <c r="I20" s="63">
        <f t="shared" si="1"/>
        <v>0</v>
      </c>
    </row>
    <row r="21" spans="1:9" s="9" customFormat="1" ht="15">
      <c r="A21" s="2"/>
      <c r="B21" s="2"/>
      <c r="C21" s="2"/>
      <c r="D21" s="2"/>
      <c r="F21" s="69" t="str">
        <f>A166</f>
        <v>MISCELLANEOUS</v>
      </c>
      <c r="G21" s="63">
        <f>B170</f>
        <v>0</v>
      </c>
      <c r="H21" s="63">
        <f>C170</f>
        <v>0</v>
      </c>
      <c r="I21" s="63">
        <f t="shared" si="1"/>
        <v>0</v>
      </c>
    </row>
    <row r="22" spans="1:4" s="9" customFormat="1" ht="15.75" thickBot="1">
      <c r="A22" s="6" t="s">
        <v>64</v>
      </c>
      <c r="B22" s="7" t="s">
        <v>141</v>
      </c>
      <c r="C22" s="8" t="s">
        <v>63</v>
      </c>
      <c r="D22" s="8" t="s">
        <v>129</v>
      </c>
    </row>
    <row r="23" spans="1:4" s="9" customFormat="1" ht="15">
      <c r="A23" s="9" t="s">
        <v>73</v>
      </c>
      <c r="B23" s="10">
        <f ca="1">SUM(OFFSET(INDIRECT("Budget!A"&amp;MATCH(Report!A23,Budget!$A:$A,0)),0,IF(ytd,1,$B$5),1,IF(ytd,$B$5,1)))</f>
        <v>0</v>
      </c>
      <c r="C23" s="10">
        <f>SUMIF(Transactions!G:G,"="&amp;A23,Transactions!K:K)</f>
        <v>1000</v>
      </c>
      <c r="D23" s="10">
        <f aca="true" t="shared" si="2" ref="D23:D31">C23-B23</f>
        <v>1000</v>
      </c>
    </row>
    <row r="24" spans="1:4" s="9" customFormat="1" ht="15">
      <c r="A24" s="9" t="s">
        <v>68</v>
      </c>
      <c r="B24" s="10">
        <f ca="1">SUM(OFFSET(INDIRECT("Budget!A"&amp;MATCH(Report!A24,Budget!$A:$A,0)),0,IF(ytd,1,$B$5),1,IF(ytd,$B$5,1)))</f>
        <v>0</v>
      </c>
      <c r="C24" s="10">
        <f>SUMIF(Transactions!G:G,"="&amp;A24,Transactions!K:K)</f>
        <v>0</v>
      </c>
      <c r="D24" s="10">
        <f t="shared" si="2"/>
        <v>0</v>
      </c>
    </row>
    <row r="25" spans="1:4" s="9" customFormat="1" ht="15">
      <c r="A25" s="9" t="s">
        <v>69</v>
      </c>
      <c r="B25" s="10">
        <f ca="1">SUM(OFFSET(INDIRECT("Budget!A"&amp;MATCH(Report!A25,Budget!$A:$A,0)),0,IF(ytd,1,$B$5),1,IF(ytd,$B$5,1)))</f>
        <v>0</v>
      </c>
      <c r="C25" s="10">
        <f>SUMIF(Transactions!G:G,"="&amp;A25,Transactions!K:K)</f>
        <v>0</v>
      </c>
      <c r="D25" s="10">
        <f t="shared" si="2"/>
        <v>0</v>
      </c>
    </row>
    <row r="26" spans="1:4" s="9" customFormat="1" ht="15">
      <c r="A26" s="9" t="s">
        <v>72</v>
      </c>
      <c r="B26" s="10">
        <f ca="1">SUM(OFFSET(INDIRECT("Budget!A"&amp;MATCH(Report!A26,Budget!$A:$A,0)),0,IF(ytd,1,$B$5),1,IF(ytd,$B$5,1)))</f>
        <v>0</v>
      </c>
      <c r="C26" s="10">
        <f>SUMIF(Transactions!G:G,"="&amp;A26,Transactions!K:K)</f>
        <v>0</v>
      </c>
      <c r="D26" s="10">
        <f t="shared" si="2"/>
        <v>0</v>
      </c>
    </row>
    <row r="27" spans="1:4" s="9" customFormat="1" ht="15">
      <c r="A27" s="9" t="s">
        <v>142</v>
      </c>
      <c r="B27" s="10">
        <f ca="1">SUM(OFFSET(INDIRECT("Budget!A"&amp;MATCH(Report!A27,Budget!$A:$A,0)),0,IF(ytd,1,$B$5),1,IF(ytd,$B$5,1)))</f>
        <v>0</v>
      </c>
      <c r="C27" s="10">
        <f>SUMIF(Transactions!G:G,"="&amp;A27,Transactions!K:K)</f>
        <v>0</v>
      </c>
      <c r="D27" s="10">
        <f t="shared" si="2"/>
        <v>0</v>
      </c>
    </row>
    <row r="28" spans="1:4" s="9" customFormat="1" ht="15">
      <c r="A28" s="9" t="s">
        <v>203</v>
      </c>
      <c r="B28" s="10">
        <f ca="1">SUM(OFFSET(INDIRECT("Budget!A"&amp;MATCH(Report!A28,Budget!$A:$A,0)),0,IF(ytd,1,$B$5),1,IF(ytd,$B$5,1)))</f>
        <v>0</v>
      </c>
      <c r="C28" s="10">
        <f>SUMIF(Transactions!G:G,"="&amp;A28,Transactions!K:K)</f>
        <v>0</v>
      </c>
      <c r="D28" s="10">
        <f>C28-B28</f>
        <v>0</v>
      </c>
    </row>
    <row r="29" spans="1:4" s="9" customFormat="1" ht="15">
      <c r="A29" s="9" t="s">
        <v>204</v>
      </c>
      <c r="B29" s="10">
        <f ca="1">SUM(OFFSET(INDIRECT("Budget!A"&amp;MATCH(Report!A29,Budget!$A:$A,0)),0,IF(ytd,1,$B$5),1,IF(ytd,$B$5,1)))</f>
        <v>0</v>
      </c>
      <c r="C29" s="10">
        <f>SUMIF(Transactions!G:G,"="&amp;A29,Transactions!K:K)</f>
        <v>0</v>
      </c>
      <c r="D29" s="10">
        <f>C29-B29</f>
        <v>0</v>
      </c>
    </row>
    <row r="30" spans="1:4" s="9" customFormat="1" ht="15">
      <c r="A30" s="9" t="s">
        <v>153</v>
      </c>
      <c r="B30" s="10">
        <f ca="1">SUM(OFFSET(INDIRECT("Budget!A"&amp;MATCH(Report!A30,Budget!$A:$A,0)),0,IF(ytd,1,$B$5),1,IF(ytd,$B$5,1)))</f>
        <v>0</v>
      </c>
      <c r="C30" s="10">
        <f>SUMIF(Transactions!G:G,"="&amp;A30,Transactions!K:K)</f>
        <v>0</v>
      </c>
      <c r="D30" s="10">
        <f t="shared" si="2"/>
        <v>0</v>
      </c>
    </row>
    <row r="31" spans="1:4" s="9" customFormat="1" ht="15">
      <c r="A31" s="11" t="str">
        <f>"Total "&amp;A22</f>
        <v>Total INCOME</v>
      </c>
      <c r="B31" s="12">
        <f>SUM(B22:B30)</f>
        <v>0</v>
      </c>
      <c r="C31" s="12">
        <f>SUM(C22:C30)</f>
        <v>1000</v>
      </c>
      <c r="D31" s="12">
        <f t="shared" si="2"/>
        <v>1000</v>
      </c>
    </row>
    <row r="32" spans="1:4" s="9" customFormat="1" ht="15">
      <c r="A32" s="2"/>
      <c r="B32" s="2"/>
      <c r="C32" s="2"/>
      <c r="D32" s="2"/>
    </row>
    <row r="33" spans="1:5" s="9" customFormat="1" ht="15.75" thickBot="1">
      <c r="A33" s="13" t="s">
        <v>202</v>
      </c>
      <c r="B33" s="14" t="s">
        <v>141</v>
      </c>
      <c r="C33" s="15" t="s">
        <v>63</v>
      </c>
      <c r="D33" s="15" t="s">
        <v>129</v>
      </c>
      <c r="E33" s="23"/>
    </row>
    <row r="34" spans="1:5" s="9" customFormat="1" ht="15">
      <c r="A34" s="9" t="s">
        <v>101</v>
      </c>
      <c r="B34" s="10">
        <f ca="1">SUM(OFFSET(INDIRECT("Budget!A"&amp;MATCH(Report!A34,Budget!$A:$A,0)),0,IF(ytd,1,$B$5),1,IF(ytd,$B$5,1)))</f>
        <v>0</v>
      </c>
      <c r="C34" s="10">
        <f>-SUMIF(Transactions!G:G,"="&amp;A34,Transactions!K:K)</f>
        <v>100</v>
      </c>
      <c r="D34" s="10">
        <f aca="true" t="shared" si="3" ref="D34:D40">C34-B34</f>
        <v>100</v>
      </c>
      <c r="E34" s="23"/>
    </row>
    <row r="35" spans="1:10" s="9" customFormat="1" ht="15">
      <c r="A35" s="9" t="s">
        <v>205</v>
      </c>
      <c r="B35" s="10">
        <f ca="1">SUM(OFFSET(INDIRECT("Budget!A"&amp;MATCH(Report!A35,Budget!$A:$A,0)),0,IF(ytd,1,$B$5),1,IF(ytd,$B$5,1)))</f>
        <v>0</v>
      </c>
      <c r="C35" s="10">
        <f>-SUMIF(Transactions!G:G,"="&amp;A35,Transactions!K:K)</f>
        <v>50</v>
      </c>
      <c r="D35" s="10">
        <f t="shared" si="3"/>
        <v>50</v>
      </c>
      <c r="E35" s="23"/>
      <c r="F35" s="23"/>
      <c r="J35" s="2"/>
    </row>
    <row r="36" spans="1:12" s="9" customFormat="1" ht="15">
      <c r="A36" s="9" t="s">
        <v>206</v>
      </c>
      <c r="B36" s="10">
        <f ca="1">SUM(OFFSET(INDIRECT("Budget!A"&amp;MATCH(Report!A36,Budget!$A:$A,0)),0,IF(ytd,1,$B$5),1,IF(ytd,$B$5,1)))</f>
        <v>0</v>
      </c>
      <c r="C36" s="10">
        <f>-SUMIF(Transactions!G:G,"="&amp;A36,Transactions!K:K)</f>
        <v>50</v>
      </c>
      <c r="D36" s="10">
        <f t="shared" si="3"/>
        <v>50</v>
      </c>
      <c r="E36" s="23"/>
      <c r="F36" s="23"/>
      <c r="K36" s="2"/>
      <c r="L36" s="2"/>
    </row>
    <row r="37" spans="1:10" s="9" customFormat="1" ht="15">
      <c r="A37" s="9" t="s">
        <v>102</v>
      </c>
      <c r="B37" s="10">
        <f ca="1">SUM(OFFSET(INDIRECT("Budget!A"&amp;MATCH(Report!A37,Budget!$A:$A,0)),0,IF(ytd,1,$B$5),1,IF(ytd,$B$5,1)))</f>
        <v>0</v>
      </c>
      <c r="C37" s="10">
        <f>-SUMIF(Transactions!G:G,"="&amp;A37,Transactions!K:K)</f>
        <v>0</v>
      </c>
      <c r="D37" s="10">
        <f>C37-B37</f>
        <v>0</v>
      </c>
      <c r="E37" s="23"/>
      <c r="F37" s="23"/>
      <c r="J37" s="21"/>
    </row>
    <row r="38" spans="1:10" s="9" customFormat="1" ht="15">
      <c r="A38" s="9" t="s">
        <v>207</v>
      </c>
      <c r="B38" s="10">
        <f ca="1">SUM(OFFSET(INDIRECT("Budget!A"&amp;MATCH(Report!A38,Budget!$A:$A,0)),0,IF(ytd,1,$B$5),1,IF(ytd,$B$5,1)))</f>
        <v>0</v>
      </c>
      <c r="C38" s="10">
        <f>-SUMIF(Transactions!G:G,"="&amp;A38,Transactions!K:K)</f>
        <v>0</v>
      </c>
      <c r="D38" s="10">
        <f t="shared" si="3"/>
        <v>0</v>
      </c>
      <c r="E38" s="23"/>
      <c r="F38" s="23"/>
      <c r="J38" s="21"/>
    </row>
    <row r="39" spans="1:10" s="9" customFormat="1" ht="15">
      <c r="A39" s="9" t="s">
        <v>229</v>
      </c>
      <c r="B39" s="10">
        <f ca="1">SUM(OFFSET(INDIRECT("Budget!A"&amp;MATCH(Report!A39,Budget!$A:$A,0)),0,IF(ytd,1,$B$5),1,IF(ytd,$B$5,1)))</f>
        <v>0</v>
      </c>
      <c r="C39" s="10">
        <f>-SUMIF(Transactions!G:G,"="&amp;A39,Transactions!K:K)</f>
        <v>0</v>
      </c>
      <c r="D39" s="10">
        <f t="shared" si="3"/>
        <v>0</v>
      </c>
      <c r="E39" s="23"/>
      <c r="F39" s="23"/>
      <c r="J39" s="21"/>
    </row>
    <row r="40" spans="1:12" s="9" customFormat="1" ht="15">
      <c r="A40" s="9" t="s">
        <v>162</v>
      </c>
      <c r="B40" s="10">
        <f ca="1">SUM(OFFSET(INDIRECT("Budget!A"&amp;MATCH(Report!A40,Budget!$A:$A,0)),0,IF(ytd,1,$B$5),1,IF(ytd,$B$5,1)))</f>
        <v>0</v>
      </c>
      <c r="C40" s="10">
        <f>-SUMIF(Transactions!G:G,"="&amp;A40,Transactions!K:K)</f>
        <v>0</v>
      </c>
      <c r="D40" s="10">
        <f t="shared" si="3"/>
        <v>0</v>
      </c>
      <c r="E40" s="23"/>
      <c r="F40" s="23"/>
      <c r="K40" s="21"/>
      <c r="L40" s="21"/>
    </row>
    <row r="41" spans="1:6" s="9" customFormat="1" ht="15">
      <c r="A41" s="18" t="str">
        <f>"Total "&amp;A33</f>
        <v>Total TO SAVINGS</v>
      </c>
      <c r="B41" s="19">
        <f>SUM(B33:B40)</f>
        <v>0</v>
      </c>
      <c r="C41" s="19">
        <f>SUM(C33:C40)</f>
        <v>200</v>
      </c>
      <c r="D41" s="19">
        <f>C41-B41</f>
        <v>200</v>
      </c>
      <c r="E41" s="23"/>
      <c r="F41" s="23"/>
    </row>
    <row r="42" spans="1:6" s="9" customFormat="1" ht="15">
      <c r="A42" s="79" t="s">
        <v>236</v>
      </c>
      <c r="B42" s="80" t="str">
        <f>IF(B$9&gt;0,B41/B$9," - ")</f>
        <v> - </v>
      </c>
      <c r="C42" s="80">
        <f>IF(C$9&gt;0,C41/C$9," - ")</f>
        <v>0.2</v>
      </c>
      <c r="D42" s="20"/>
      <c r="E42" s="23"/>
      <c r="F42" s="23"/>
    </row>
    <row r="43" spans="1:5" s="9" customFormat="1" ht="16.5" thickBot="1">
      <c r="A43" s="13" t="s">
        <v>128</v>
      </c>
      <c r="B43" s="14" t="s">
        <v>141</v>
      </c>
      <c r="C43" s="15" t="s">
        <v>63</v>
      </c>
      <c r="D43" s="15" t="s">
        <v>129</v>
      </c>
      <c r="E43" s="23"/>
    </row>
    <row r="44" spans="1:5" s="9" customFormat="1" ht="15">
      <c r="A44" s="9" t="s">
        <v>189</v>
      </c>
      <c r="B44" s="10">
        <f ca="1">SUM(OFFSET(INDIRECT("Budget!A"&amp;MATCH(Report!A44,Budget!$A:$A,0)),0,IF(ytd,1,$B$5),1,IF(ytd,$B$5,1)))</f>
        <v>0</v>
      </c>
      <c r="C44" s="10">
        <f>-SUMIF(Transactions!G:G,"="&amp;A44,Transactions!K:K)</f>
        <v>0</v>
      </c>
      <c r="D44" s="10">
        <f aca="true" t="shared" si="4" ref="D44:D50">B44-C44</f>
        <v>0</v>
      </c>
      <c r="E44" s="23"/>
    </row>
    <row r="45" spans="1:5" s="9" customFormat="1" ht="15">
      <c r="A45" s="9" t="s">
        <v>98</v>
      </c>
      <c r="B45" s="10">
        <f ca="1">SUM(OFFSET(INDIRECT("Budget!A"&amp;MATCH(Report!A45,Budget!$A:$A,0)),0,IF(ytd,1,$B$5),1,IF(ytd,$B$5,1)))</f>
        <v>0</v>
      </c>
      <c r="C45" s="10">
        <f>-SUMIF(Transactions!G:G,"="&amp;A45,Transactions!K:K)</f>
        <v>0</v>
      </c>
      <c r="D45" s="10">
        <f t="shared" si="4"/>
        <v>0</v>
      </c>
      <c r="E45" s="23"/>
    </row>
    <row r="46" spans="1:12" s="2" customFormat="1" ht="15">
      <c r="A46" s="9" t="s">
        <v>99</v>
      </c>
      <c r="B46" s="10">
        <f ca="1">SUM(OFFSET(INDIRECT("Budget!A"&amp;MATCH(Report!A46,Budget!$A:$A,0)),0,IF(ytd,1,$B$5),1,IF(ytd,$B$5,1)))</f>
        <v>0</v>
      </c>
      <c r="C46" s="10">
        <f>-SUMIF(Transactions!G:G,"="&amp;A46,Transactions!K:K)</f>
        <v>0</v>
      </c>
      <c r="D46" s="10">
        <f t="shared" si="4"/>
        <v>0</v>
      </c>
      <c r="E46" s="24"/>
      <c r="J46" s="9"/>
      <c r="K46" s="9"/>
      <c r="L46" s="9"/>
    </row>
    <row r="47" spans="1:5" s="9" customFormat="1" ht="15">
      <c r="A47" s="9" t="s">
        <v>232</v>
      </c>
      <c r="B47" s="10">
        <f ca="1">SUM(OFFSET(INDIRECT("Budget!A"&amp;MATCH(Report!A47,Budget!$A:$A,0)),0,IF(ytd,1,$B$5),1,IF(ytd,$B$5,1)))</f>
        <v>0</v>
      </c>
      <c r="C47" s="10">
        <f>-SUMIF(Transactions!G:G,"="&amp;A47,Transactions!K:K)</f>
        <v>0</v>
      </c>
      <c r="D47" s="10">
        <f>B47-C47</f>
        <v>0</v>
      </c>
      <c r="E47" s="23"/>
    </row>
    <row r="48" spans="1:5" s="9" customFormat="1" ht="15">
      <c r="A48" s="9" t="s">
        <v>208</v>
      </c>
      <c r="B48" s="10">
        <f ca="1">SUM(OFFSET(INDIRECT("Budget!A"&amp;MATCH(Report!A48,Budget!$A:$A,0)),0,IF(ytd,1,$B$5),1,IF(ytd,$B$5,1)))</f>
        <v>0</v>
      </c>
      <c r="C48" s="10">
        <f>-SUMIF(Transactions!G:G,"="&amp;A48,Transactions!K:K)</f>
        <v>0</v>
      </c>
      <c r="D48" s="10">
        <f>B48-C48</f>
        <v>0</v>
      </c>
      <c r="E48" s="23"/>
    </row>
    <row r="49" spans="1:12" ht="15">
      <c r="A49" s="9" t="s">
        <v>161</v>
      </c>
      <c r="B49" s="10">
        <f ca="1">SUM(OFFSET(INDIRECT("Budget!A"&amp;MATCH(Report!A49,Budget!$A:$A,0)),0,IF(ytd,1,$B$5),1,IF(ytd,$B$5,1)))</f>
        <v>0</v>
      </c>
      <c r="C49" s="10">
        <f>-SUMIF(Transactions!G:G,"="&amp;A49,Transactions!K:K)</f>
        <v>0</v>
      </c>
      <c r="D49" s="10">
        <f t="shared" si="4"/>
        <v>0</v>
      </c>
      <c r="J49" s="9"/>
      <c r="K49" s="9"/>
      <c r="L49" s="9"/>
    </row>
    <row r="50" spans="1:5" s="9" customFormat="1" ht="15">
      <c r="A50" s="18" t="str">
        <f>"Total "&amp;A43</f>
        <v>Total CHARITY/GIFTS</v>
      </c>
      <c r="B50" s="19">
        <f>SUM(B43:B49)</f>
        <v>0</v>
      </c>
      <c r="C50" s="19">
        <f>SUM(C43:C49)</f>
        <v>0</v>
      </c>
      <c r="D50" s="19">
        <f t="shared" si="4"/>
        <v>0</v>
      </c>
      <c r="E50" s="22"/>
    </row>
    <row r="51" spans="1:6" s="9" customFormat="1" ht="15">
      <c r="A51" s="79" t="s">
        <v>236</v>
      </c>
      <c r="B51" s="80" t="str">
        <f>IF(B$9&gt;0,B50/B$9," - ")</f>
        <v> - </v>
      </c>
      <c r="C51" s="80">
        <f>IF(C$9&gt;0,C50/C$9," - ")</f>
        <v>0</v>
      </c>
      <c r="D51" s="20"/>
      <c r="E51" s="23"/>
      <c r="F51" s="23"/>
    </row>
    <row r="52" spans="1:4" s="9" customFormat="1" ht="16.5" thickBot="1">
      <c r="A52" s="13" t="s">
        <v>209</v>
      </c>
      <c r="B52" s="14" t="s">
        <v>141</v>
      </c>
      <c r="C52" s="15" t="s">
        <v>63</v>
      </c>
      <c r="D52" s="15" t="s">
        <v>129</v>
      </c>
    </row>
    <row r="53" spans="1:10" s="9" customFormat="1" ht="15">
      <c r="A53" s="9" t="s">
        <v>119</v>
      </c>
      <c r="B53" s="10">
        <f ca="1">SUM(OFFSET(INDIRECT("Budget!A"&amp;MATCH(Report!A53,Budget!$A:$A,0)),0,IF(ytd,1,$B$5),1,IF(ytd,$B$5,1)))</f>
        <v>0</v>
      </c>
      <c r="C53" s="10">
        <f>-SUMIF(Transactions!G:G,"="&amp;A53,Transactions!K:K)</f>
        <v>0</v>
      </c>
      <c r="D53" s="17">
        <f>B53-C53</f>
        <v>0</v>
      </c>
      <c r="J53" s="2"/>
    </row>
    <row r="54" spans="1:10" s="9" customFormat="1" ht="15">
      <c r="A54" s="9" t="s">
        <v>212</v>
      </c>
      <c r="B54" s="10">
        <f ca="1">SUM(OFFSET(INDIRECT("Budget!A"&amp;MATCH(Report!A54,Budget!$A:$A,0)),0,IF(ytd,1,$B$5),1,IF(ytd,$B$5,1)))</f>
        <v>0</v>
      </c>
      <c r="C54" s="10">
        <f>-SUMIF(Transactions!G:G,"="&amp;A54,Transactions!K:K)</f>
        <v>0</v>
      </c>
      <c r="D54" s="17">
        <f aca="true" t="shared" si="5" ref="D54:D60">B54-C54</f>
        <v>0</v>
      </c>
      <c r="J54" s="2"/>
    </row>
    <row r="55" spans="1:10" s="2" customFormat="1" ht="15">
      <c r="A55" s="9" t="s">
        <v>213</v>
      </c>
      <c r="B55" s="10">
        <f ca="1">SUM(OFFSET(INDIRECT("Budget!A"&amp;MATCH(Report!A55,Budget!$A:$A,0)),0,IF(ytd,1,$B$5),1,IF(ytd,$B$5,1)))</f>
        <v>0</v>
      </c>
      <c r="C55" s="10">
        <f>-SUMIF(Transactions!G:G,"="&amp;A55,Transactions!K:K)</f>
        <v>0</v>
      </c>
      <c r="D55" s="17">
        <f t="shared" si="5"/>
        <v>0</v>
      </c>
      <c r="J55" s="16"/>
    </row>
    <row r="56" spans="1:4" s="2" customFormat="1" ht="15">
      <c r="A56" s="9" t="s">
        <v>115</v>
      </c>
      <c r="B56" s="10">
        <f ca="1">SUM(OFFSET(INDIRECT("Budget!A"&amp;MATCH(Report!A56,Budget!$A:$A,0)),0,IF(ytd,1,$B$5),1,IF(ytd,$B$5,1)))</f>
        <v>0</v>
      </c>
      <c r="C56" s="10">
        <f>-SUMIF(Transactions!G:G,"="&amp;A56,Transactions!K:K)</f>
        <v>0</v>
      </c>
      <c r="D56" s="17">
        <f t="shared" si="5"/>
        <v>0</v>
      </c>
    </row>
    <row r="57" spans="1:10" s="16" customFormat="1" ht="15">
      <c r="A57" s="9" t="s">
        <v>114</v>
      </c>
      <c r="B57" s="10">
        <f ca="1">SUM(OFFSET(INDIRECT("Budget!A"&amp;MATCH(Report!A57,Budget!$A:$A,0)),0,IF(ytd,1,$B$5),1,IF(ytd,$B$5,1)))</f>
        <v>0</v>
      </c>
      <c r="C57" s="10">
        <f>-SUMIF(Transactions!G:G,"="&amp;A57,Transactions!K:K)</f>
        <v>0</v>
      </c>
      <c r="D57" s="17">
        <f t="shared" si="5"/>
        <v>0</v>
      </c>
      <c r="E57" s="9"/>
      <c r="J57" s="2"/>
    </row>
    <row r="58" spans="1:4" s="2" customFormat="1" ht="15">
      <c r="A58" s="9" t="s">
        <v>214</v>
      </c>
      <c r="B58" s="10">
        <f ca="1">SUM(OFFSET(INDIRECT("Budget!A"&amp;MATCH(Report!A58,Budget!$A:$A,0)),0,IF(ytd,1,$B$5),1,IF(ytd,$B$5,1)))</f>
        <v>0</v>
      </c>
      <c r="C58" s="10">
        <f>-SUMIF(Transactions!G:G,"="&amp;A58,Transactions!K:K)</f>
        <v>0</v>
      </c>
      <c r="D58" s="17">
        <f t="shared" si="5"/>
        <v>0</v>
      </c>
    </row>
    <row r="59" spans="1:4" s="2" customFormat="1" ht="15">
      <c r="A59" s="9" t="s">
        <v>78</v>
      </c>
      <c r="B59" s="10">
        <f ca="1">SUM(OFFSET(INDIRECT("Budget!A"&amp;MATCH(Report!A59,Budget!$A:$A,0)),0,IF(ytd,1,$B$5),1,IF(ytd,$B$5,1)))</f>
        <v>0</v>
      </c>
      <c r="C59" s="10">
        <f>-SUMIF(Transactions!G:G,"="&amp;A59,Transactions!K:K)</f>
        <v>0</v>
      </c>
      <c r="D59" s="17">
        <f t="shared" si="5"/>
        <v>0</v>
      </c>
    </row>
    <row r="60" spans="1:4" s="2" customFormat="1" ht="15">
      <c r="A60" s="9" t="s">
        <v>215</v>
      </c>
      <c r="B60" s="10">
        <f ca="1">SUM(OFFSET(INDIRECT("Budget!A"&amp;MATCH(Report!A60,Budget!$A:$A,0)),0,IF(ytd,1,$B$5),1,IF(ytd,$B$5,1)))</f>
        <v>0</v>
      </c>
      <c r="C60" s="10">
        <f>-SUMIF(Transactions!G:G,"="&amp;A60,Transactions!K:K)</f>
        <v>0</v>
      </c>
      <c r="D60" s="17">
        <f t="shared" si="5"/>
        <v>0</v>
      </c>
    </row>
    <row r="61" spans="1:4" s="2" customFormat="1" ht="15">
      <c r="A61" s="18" t="str">
        <f>"Total "&amp;A52</f>
        <v>Total HOUSING</v>
      </c>
      <c r="B61" s="19">
        <f>SUM(B52:B60)</f>
        <v>0</v>
      </c>
      <c r="C61" s="19">
        <f>SUM(C52:C60)</f>
        <v>0</v>
      </c>
      <c r="D61" s="19">
        <f>B61-C61</f>
        <v>0</v>
      </c>
    </row>
    <row r="62" spans="1:6" s="9" customFormat="1" ht="15">
      <c r="A62" s="79" t="s">
        <v>236</v>
      </c>
      <c r="B62" s="80" t="str">
        <f>IF(B$9&gt;0,B61/B$9," - ")</f>
        <v> - </v>
      </c>
      <c r="C62" s="80">
        <f>IF(C$9&gt;0,C61/C$9," - ")</f>
        <v>0</v>
      </c>
      <c r="D62" s="20"/>
      <c r="E62" s="23"/>
      <c r="F62" s="23"/>
    </row>
    <row r="63" spans="1:4" s="9" customFormat="1" ht="16.5" thickBot="1">
      <c r="A63" s="13" t="s">
        <v>210</v>
      </c>
      <c r="B63" s="14" t="s">
        <v>141</v>
      </c>
      <c r="C63" s="15" t="s">
        <v>63</v>
      </c>
      <c r="D63" s="15" t="s">
        <v>129</v>
      </c>
    </row>
    <row r="64" spans="1:10" s="9" customFormat="1" ht="15">
      <c r="A64" s="9" t="s">
        <v>75</v>
      </c>
      <c r="B64" s="10">
        <f ca="1">SUM(OFFSET(INDIRECT("Budget!A"&amp;MATCH(Report!A64,Budget!$A:$A,0)),0,IF(ytd,1,$B$5),1,IF(ytd,$B$5,1)))</f>
        <v>0</v>
      </c>
      <c r="C64" s="10">
        <f>-SUMIF(Transactions!G:G,"="&amp;A64,Transactions!K:K)</f>
        <v>0</v>
      </c>
      <c r="D64" s="17">
        <f>B64-C64</f>
        <v>0</v>
      </c>
      <c r="J64" s="2"/>
    </row>
    <row r="65" spans="1:10" s="9" customFormat="1" ht="15">
      <c r="A65" s="9" t="s">
        <v>118</v>
      </c>
      <c r="B65" s="10">
        <f ca="1">SUM(OFFSET(INDIRECT("Budget!A"&amp;MATCH(Report!A65,Budget!$A:$A,0)),0,IF(ytd,1,$B$5),1,IF(ytd,$B$5,1)))</f>
        <v>0</v>
      </c>
      <c r="C65" s="10">
        <f>-SUMIF(Transactions!G:G,"="&amp;A65,Transactions!K:K)</f>
        <v>0</v>
      </c>
      <c r="D65" s="17">
        <f aca="true" t="shared" si="6" ref="D65:D70">B65-C65</f>
        <v>0</v>
      </c>
      <c r="J65" s="2"/>
    </row>
    <row r="66" spans="1:10" s="2" customFormat="1" ht="15">
      <c r="A66" s="9" t="s">
        <v>117</v>
      </c>
      <c r="B66" s="10">
        <f ca="1">SUM(OFFSET(INDIRECT("Budget!A"&amp;MATCH(Report!A66,Budget!$A:$A,0)),0,IF(ytd,1,$B$5),1,IF(ytd,$B$5,1)))</f>
        <v>0</v>
      </c>
      <c r="C66" s="10">
        <f>-SUMIF(Transactions!G:G,"="&amp;A66,Transactions!K:K)</f>
        <v>0</v>
      </c>
      <c r="D66" s="17">
        <f t="shared" si="6"/>
        <v>0</v>
      </c>
      <c r="J66" s="16"/>
    </row>
    <row r="67" spans="1:4" s="2" customFormat="1" ht="15">
      <c r="A67" s="9" t="s">
        <v>79</v>
      </c>
      <c r="B67" s="10">
        <f ca="1">SUM(OFFSET(INDIRECT("Budget!A"&amp;MATCH(Report!A67,Budget!$A:$A,0)),0,IF(ytd,1,$B$5),1,IF(ytd,$B$5,1)))</f>
        <v>0</v>
      </c>
      <c r="C67" s="10">
        <f>-SUMIF(Transactions!G:G,"="&amp;A67,Transactions!K:K)</f>
        <v>0</v>
      </c>
      <c r="D67" s="17">
        <f t="shared" si="6"/>
        <v>0</v>
      </c>
    </row>
    <row r="68" spans="1:10" s="16" customFormat="1" ht="15">
      <c r="A68" s="9" t="s">
        <v>116</v>
      </c>
      <c r="B68" s="10">
        <f ca="1">SUM(OFFSET(INDIRECT("Budget!A"&amp;MATCH(Report!A68,Budget!$A:$A,0)),0,IF(ytd,1,$B$5),1,IF(ytd,$B$5,1)))</f>
        <v>0</v>
      </c>
      <c r="C68" s="10">
        <f>-SUMIF(Transactions!G:G,"="&amp;A68,Transactions!K:K)</f>
        <v>0</v>
      </c>
      <c r="D68" s="17">
        <f t="shared" si="6"/>
        <v>0</v>
      </c>
      <c r="E68" s="9"/>
      <c r="J68" s="2"/>
    </row>
    <row r="69" spans="1:4" s="2" customFormat="1" ht="15">
      <c r="A69" s="9" t="s">
        <v>76</v>
      </c>
      <c r="B69" s="10">
        <f ca="1">SUM(OFFSET(INDIRECT("Budget!A"&amp;MATCH(Report!A69,Budget!$A:$A,0)),0,IF(ytd,1,$B$5),1,IF(ytd,$B$5,1)))</f>
        <v>0</v>
      </c>
      <c r="C69" s="10">
        <f>-SUMIF(Transactions!G:G,"="&amp;A69,Transactions!K:K)</f>
        <v>0</v>
      </c>
      <c r="D69" s="17">
        <f t="shared" si="6"/>
        <v>0</v>
      </c>
    </row>
    <row r="70" spans="1:4" s="2" customFormat="1" ht="15">
      <c r="A70" s="9" t="s">
        <v>211</v>
      </c>
      <c r="B70" s="10">
        <f ca="1">SUM(OFFSET(INDIRECT("Budget!A"&amp;MATCH(Report!A70,Budget!$A:$A,0)),0,IF(ytd,1,$B$5),1,IF(ytd,$B$5,1)))</f>
        <v>0</v>
      </c>
      <c r="C70" s="10">
        <f>-SUMIF(Transactions!G:G,"="&amp;A70,Transactions!K:K)</f>
        <v>0</v>
      </c>
      <c r="D70" s="17">
        <f t="shared" si="6"/>
        <v>0</v>
      </c>
    </row>
    <row r="71" spans="1:4" s="2" customFormat="1" ht="15">
      <c r="A71" s="18" t="str">
        <f>"Total "&amp;A63</f>
        <v>Total UTILITIES</v>
      </c>
      <c r="B71" s="19">
        <f>SUM(B63:B70)</f>
        <v>0</v>
      </c>
      <c r="C71" s="19">
        <f>SUM(C63:C70)</f>
        <v>0</v>
      </c>
      <c r="D71" s="19">
        <f>B71-C71</f>
        <v>0</v>
      </c>
    </row>
    <row r="72" spans="1:6" s="9" customFormat="1" ht="15">
      <c r="A72" s="79" t="s">
        <v>236</v>
      </c>
      <c r="B72" s="80" t="str">
        <f>IF(B$9&gt;0,B71/B$9," - ")</f>
        <v> - </v>
      </c>
      <c r="C72" s="80">
        <f>IF(C$9&gt;0,C71/C$9," - ")</f>
        <v>0</v>
      </c>
      <c r="D72" s="20"/>
      <c r="E72" s="23"/>
      <c r="F72" s="23"/>
    </row>
    <row r="73" spans="1:12" s="9" customFormat="1" ht="16.5" thickBot="1">
      <c r="A73" s="13" t="s">
        <v>216</v>
      </c>
      <c r="B73" s="14" t="s">
        <v>141</v>
      </c>
      <c r="C73" s="15" t="s">
        <v>63</v>
      </c>
      <c r="D73" s="15" t="s">
        <v>129</v>
      </c>
      <c r="K73" s="2"/>
      <c r="L73" s="2"/>
    </row>
    <row r="74" spans="1:12" s="2" customFormat="1" ht="15">
      <c r="A74" s="9" t="s">
        <v>71</v>
      </c>
      <c r="B74" s="10">
        <f ca="1">SUM(OFFSET(INDIRECT("Budget!A"&amp;MATCH(Report!A74,Budget!$A:$A,0)),0,IF(ytd,1,$B$5),1,IF(ytd,$B$5,1)))</f>
        <v>0</v>
      </c>
      <c r="C74" s="10">
        <f>-SUMIF(Transactions!G:G,"="&amp;A74,Transactions!K:K)</f>
        <v>45.15</v>
      </c>
      <c r="D74" s="10">
        <f>B74-C74</f>
        <v>-45.15</v>
      </c>
      <c r="J74" s="9"/>
      <c r="K74" s="21"/>
      <c r="L74" s="21"/>
    </row>
    <row r="75" spans="1:12" ht="15">
      <c r="A75" s="9" t="s">
        <v>120</v>
      </c>
      <c r="B75" s="10">
        <f ca="1">SUM(OFFSET(INDIRECT("Budget!A"&amp;MATCH(Report!A75,Budget!$A:$A,0)),0,IF(ytd,1,$B$5),1,IF(ytd,$B$5,1)))</f>
        <v>0</v>
      </c>
      <c r="C75" s="10">
        <f>-SUMIF(Transactions!G:G,"="&amp;A75,Transactions!K:K)</f>
        <v>0</v>
      </c>
      <c r="D75" s="10">
        <f>B75-C75</f>
        <v>0</v>
      </c>
      <c r="J75" s="9"/>
      <c r="K75" s="9"/>
      <c r="L75" s="9"/>
    </row>
    <row r="76" spans="1:4" s="9" customFormat="1" ht="15">
      <c r="A76" s="9" t="s">
        <v>217</v>
      </c>
      <c r="B76" s="10">
        <f ca="1">SUM(OFFSET(INDIRECT("Budget!A"&amp;MATCH(Report!A76,Budget!$A:$A,0)),0,IF(ytd,1,$B$5),1,IF(ytd,$B$5,1)))</f>
        <v>0</v>
      </c>
      <c r="C76" s="10">
        <f>-SUMIF(Transactions!G:G,"="&amp;A76,Transactions!K:K)</f>
        <v>0</v>
      </c>
      <c r="D76" s="10">
        <f>B76-C76</f>
        <v>0</v>
      </c>
    </row>
    <row r="77" spans="1:4" s="9" customFormat="1" ht="15">
      <c r="A77" s="9" t="s">
        <v>218</v>
      </c>
      <c r="B77" s="10">
        <f ca="1">SUM(OFFSET(INDIRECT("Budget!A"&amp;MATCH(Report!A77,Budget!$A:$A,0)),0,IF(ytd,1,$B$5),1,IF(ytd,$B$5,1)))</f>
        <v>0</v>
      </c>
      <c r="C77" s="10">
        <f>-SUMIF(Transactions!G:G,"="&amp;A77,Transactions!K:K)</f>
        <v>0</v>
      </c>
      <c r="D77" s="10">
        <f>B77-C77</f>
        <v>0</v>
      </c>
    </row>
    <row r="78" spans="1:10" s="9" customFormat="1" ht="15">
      <c r="A78" s="18" t="str">
        <f>"Total "&amp;A73</f>
        <v>Total FOOD</v>
      </c>
      <c r="B78" s="19">
        <f>SUM(B73:B77)</f>
        <v>0</v>
      </c>
      <c r="C78" s="19">
        <f>SUM(C73:C77)</f>
        <v>45.15</v>
      </c>
      <c r="D78" s="19">
        <f>B78-C78</f>
        <v>-45.15</v>
      </c>
      <c r="J78" s="21"/>
    </row>
    <row r="79" spans="1:6" s="9" customFormat="1" ht="15">
      <c r="A79" s="79" t="s">
        <v>236</v>
      </c>
      <c r="B79" s="80" t="str">
        <f>IF(B$9&gt;0,B78/B$9," - ")</f>
        <v> - </v>
      </c>
      <c r="C79" s="80">
        <f>IF(C$9&gt;0,C78/C$9," - ")</f>
        <v>0.045149999999999996</v>
      </c>
      <c r="D79" s="20"/>
      <c r="E79" s="23"/>
      <c r="F79" s="23"/>
    </row>
    <row r="80" spans="1:12" s="9" customFormat="1" ht="16.5" thickBot="1">
      <c r="A80" s="13" t="s">
        <v>80</v>
      </c>
      <c r="B80" s="14" t="s">
        <v>141</v>
      </c>
      <c r="C80" s="15" t="s">
        <v>63</v>
      </c>
      <c r="D80" s="15" t="s">
        <v>129</v>
      </c>
      <c r="K80" s="2"/>
      <c r="L80" s="2"/>
    </row>
    <row r="81" spans="1:12" s="2" customFormat="1" ht="15">
      <c r="A81" s="9" t="s">
        <v>81</v>
      </c>
      <c r="B81" s="10">
        <f ca="1">SUM(OFFSET(INDIRECT("Budget!A"&amp;MATCH(Report!A81,Budget!$A:$A,0)),0,IF(ytd,1,$B$5),1,IF(ytd,$B$5,1)))</f>
        <v>0</v>
      </c>
      <c r="C81" s="10">
        <f>-SUMIF(Transactions!G:G,"="&amp;A81,Transactions!K:K)</f>
        <v>0</v>
      </c>
      <c r="D81" s="10">
        <f aca="true" t="shared" si="7" ref="D81:D88">B81-C81</f>
        <v>0</v>
      </c>
      <c r="J81" s="9"/>
      <c r="K81" s="21"/>
      <c r="L81" s="21"/>
    </row>
    <row r="82" spans="1:12" ht="15">
      <c r="A82" s="9" t="s">
        <v>219</v>
      </c>
      <c r="B82" s="10">
        <f ca="1">SUM(OFFSET(INDIRECT("Budget!A"&amp;MATCH(Report!A82,Budget!$A:$A,0)),0,IF(ytd,1,$B$5),1,IF(ytd,$B$5,1)))</f>
        <v>0</v>
      </c>
      <c r="C82" s="10">
        <f>-SUMIF(Transactions!G:G,"="&amp;A82,Transactions!K:K)</f>
        <v>0</v>
      </c>
      <c r="D82" s="10">
        <f t="shared" si="7"/>
        <v>0</v>
      </c>
      <c r="J82" s="9"/>
      <c r="K82" s="9"/>
      <c r="L82" s="9"/>
    </row>
    <row r="83" spans="1:4" s="9" customFormat="1" ht="15">
      <c r="A83" s="9" t="s">
        <v>82</v>
      </c>
      <c r="B83" s="10">
        <f ca="1">SUM(OFFSET(INDIRECT("Budget!A"&amp;MATCH(Report!A83,Budget!$A:$A,0)),0,IF(ytd,1,$B$5),1,IF(ytd,$B$5,1)))</f>
        <v>0</v>
      </c>
      <c r="C83" s="10">
        <f>-SUMIF(Transactions!G:G,"="&amp;A83,Transactions!K:K)</f>
        <v>0</v>
      </c>
      <c r="D83" s="10">
        <f t="shared" si="7"/>
        <v>0</v>
      </c>
    </row>
    <row r="84" spans="1:4" s="9" customFormat="1" ht="15">
      <c r="A84" s="9" t="s">
        <v>112</v>
      </c>
      <c r="B84" s="10">
        <f ca="1">SUM(OFFSET(INDIRECT("Budget!A"&amp;MATCH(Report!A84,Budget!$A:$A,0)),0,IF(ytd,1,$B$5),1,IF(ytd,$B$5,1)))</f>
        <v>0</v>
      </c>
      <c r="C84" s="10">
        <f>-SUMIF(Transactions!G:G,"="&amp;A84,Transactions!K:K)</f>
        <v>0</v>
      </c>
      <c r="D84" s="10">
        <f t="shared" si="7"/>
        <v>0</v>
      </c>
    </row>
    <row r="85" spans="1:4" s="9" customFormat="1" ht="15">
      <c r="A85" s="9" t="s">
        <v>220</v>
      </c>
      <c r="B85" s="10">
        <f ca="1">SUM(OFFSET(INDIRECT("Budget!A"&amp;MATCH(Report!A85,Budget!$A:$A,0)),0,IF(ytd,1,$B$5),1,IF(ytd,$B$5,1)))</f>
        <v>0</v>
      </c>
      <c r="C85" s="10">
        <f>-SUMIF(Transactions!G:G,"="&amp;A85,Transactions!K:K)</f>
        <v>0</v>
      </c>
      <c r="D85" s="10">
        <f t="shared" si="7"/>
        <v>0</v>
      </c>
    </row>
    <row r="86" spans="1:4" s="9" customFormat="1" ht="15">
      <c r="A86" s="9" t="s">
        <v>113</v>
      </c>
      <c r="B86" s="10">
        <f ca="1">SUM(OFFSET(INDIRECT("Budget!A"&amp;MATCH(Report!A86,Budget!$A:$A,0)),0,IF(ytd,1,$B$5),1,IF(ytd,$B$5,1)))</f>
        <v>0</v>
      </c>
      <c r="C86" s="10">
        <f>-SUMIF(Transactions!G:G,"="&amp;A86,Transactions!K:K)</f>
        <v>0</v>
      </c>
      <c r="D86" s="10">
        <f>B86-C86</f>
        <v>0</v>
      </c>
    </row>
    <row r="87" spans="1:10" s="9" customFormat="1" ht="15">
      <c r="A87" s="9" t="s">
        <v>159</v>
      </c>
      <c r="B87" s="10">
        <f ca="1">SUM(OFFSET(INDIRECT("Budget!A"&amp;MATCH(Report!A87,Budget!$A:$A,0)),0,IF(ytd,1,$B$5),1,IF(ytd,$B$5,1)))</f>
        <v>0</v>
      </c>
      <c r="C87" s="10">
        <f>-SUMIF(Transactions!G:G,"="&amp;A87,Transactions!K:K)</f>
        <v>0</v>
      </c>
      <c r="D87" s="10">
        <f t="shared" si="7"/>
        <v>0</v>
      </c>
      <c r="J87" s="2"/>
    </row>
    <row r="88" spans="1:10" s="9" customFormat="1" ht="15">
      <c r="A88" s="18" t="str">
        <f>"Total "&amp;A80</f>
        <v>Total TRANSPORTATION</v>
      </c>
      <c r="B88" s="19">
        <f>SUM(B80:B87)</f>
        <v>0</v>
      </c>
      <c r="C88" s="19">
        <f>SUM(C80:C87)</f>
        <v>0</v>
      </c>
      <c r="D88" s="19">
        <f t="shared" si="7"/>
        <v>0</v>
      </c>
      <c r="J88" s="21"/>
    </row>
    <row r="89" spans="1:6" s="9" customFormat="1" ht="15">
      <c r="A89" s="79" t="s">
        <v>236</v>
      </c>
      <c r="B89" s="80" t="str">
        <f>IF(B$9&gt;0,B88/B$9," - ")</f>
        <v> - </v>
      </c>
      <c r="C89" s="80">
        <f>IF(C$9&gt;0,C88/C$9," - ")</f>
        <v>0</v>
      </c>
      <c r="D89" s="20"/>
      <c r="E89" s="23"/>
      <c r="F89" s="23"/>
    </row>
    <row r="90" spans="1:12" s="2" customFormat="1" ht="16.5" thickBot="1">
      <c r="A90" s="13" t="s">
        <v>83</v>
      </c>
      <c r="B90" s="14" t="s">
        <v>141</v>
      </c>
      <c r="C90" s="15" t="s">
        <v>63</v>
      </c>
      <c r="D90" s="15" t="s">
        <v>129</v>
      </c>
      <c r="J90" s="9"/>
      <c r="K90" s="21"/>
      <c r="L90" s="21"/>
    </row>
    <row r="91" spans="1:12" ht="15">
      <c r="A91" s="9" t="s">
        <v>221</v>
      </c>
      <c r="B91" s="10">
        <f ca="1">SUM(OFFSET(INDIRECT("Budget!A"&amp;MATCH(Report!A91,Budget!$A:$A,0)),0,IF(ytd,1,$B$5),1,IF(ytd,$B$5,1)))</f>
        <v>0</v>
      </c>
      <c r="C91" s="10">
        <f>-SUMIF(Transactions!G:G,"="&amp;A91,Transactions!K:K)</f>
        <v>0</v>
      </c>
      <c r="D91" s="10">
        <f aca="true" t="shared" si="8" ref="D91:D99">B91-C91</f>
        <v>0</v>
      </c>
      <c r="J91" s="9"/>
      <c r="K91" s="9"/>
      <c r="L91" s="9"/>
    </row>
    <row r="92" spans="1:4" s="9" customFormat="1" ht="15">
      <c r="A92" s="9" t="s">
        <v>222</v>
      </c>
      <c r="B92" s="10">
        <f ca="1">SUM(OFFSET(INDIRECT("Budget!A"&amp;MATCH(Report!A92,Budget!$A:$A,0)),0,IF(ytd,1,$B$5),1,IF(ytd,$B$5,1)))</f>
        <v>0</v>
      </c>
      <c r="C92" s="10">
        <f>-SUMIF(Transactions!G:G,"="&amp;A92,Transactions!K:K)</f>
        <v>0</v>
      </c>
      <c r="D92" s="10">
        <f t="shared" si="8"/>
        <v>0</v>
      </c>
    </row>
    <row r="93" spans="1:4" s="9" customFormat="1" ht="15">
      <c r="A93" s="9" t="s">
        <v>223</v>
      </c>
      <c r="B93" s="10">
        <f ca="1">SUM(OFFSET(INDIRECT("Budget!A"&amp;MATCH(Report!A93,Budget!$A:$A,0)),0,IF(ytd,1,$B$5),1,IF(ytd,$B$5,1)))</f>
        <v>0</v>
      </c>
      <c r="C93" s="10">
        <f>-SUMIF(Transactions!G:G,"="&amp;A93,Transactions!K:K)</f>
        <v>0</v>
      </c>
      <c r="D93" s="10">
        <f t="shared" si="8"/>
        <v>0</v>
      </c>
    </row>
    <row r="94" spans="1:4" s="9" customFormat="1" ht="15">
      <c r="A94" s="9" t="s">
        <v>84</v>
      </c>
      <c r="B94" s="10">
        <f ca="1">SUM(OFFSET(INDIRECT("Budget!A"&amp;MATCH(Report!A94,Budget!$A:$A,0)),0,IF(ytd,1,$B$5),1,IF(ytd,$B$5,1)))</f>
        <v>0</v>
      </c>
      <c r="C94" s="10">
        <f>-SUMIF(Transactions!G:G,"="&amp;A94,Transactions!K:K)</f>
        <v>0</v>
      </c>
      <c r="D94" s="10">
        <f t="shared" si="8"/>
        <v>0</v>
      </c>
    </row>
    <row r="95" spans="1:4" s="9" customFormat="1" ht="15">
      <c r="A95" s="9" t="s">
        <v>85</v>
      </c>
      <c r="B95" s="10">
        <f ca="1">SUM(OFFSET(INDIRECT("Budget!A"&amp;MATCH(Report!A95,Budget!$A:$A,0)),0,IF(ytd,1,$B$5),1,IF(ytd,$B$5,1)))</f>
        <v>0</v>
      </c>
      <c r="C95" s="10">
        <f>-SUMIF(Transactions!G:G,"="&amp;A95,Transactions!K:K)</f>
        <v>0</v>
      </c>
      <c r="D95" s="10">
        <f>B95-C95</f>
        <v>0</v>
      </c>
    </row>
    <row r="96" spans="1:4" s="9" customFormat="1" ht="15">
      <c r="A96" s="9" t="s">
        <v>224</v>
      </c>
      <c r="B96" s="10">
        <f ca="1">SUM(OFFSET(INDIRECT("Budget!A"&amp;MATCH(Report!A96,Budget!$A:$A,0)),0,IF(ytd,1,$B$5),1,IF(ytd,$B$5,1)))</f>
        <v>0</v>
      </c>
      <c r="C96" s="10">
        <f>-SUMIF(Transactions!G:G,"="&amp;A96,Transactions!K:K)</f>
        <v>0</v>
      </c>
      <c r="D96" s="10">
        <f>B96-C96</f>
        <v>0</v>
      </c>
    </row>
    <row r="97" spans="1:4" s="9" customFormat="1" ht="15">
      <c r="A97" s="9" t="s">
        <v>225</v>
      </c>
      <c r="B97" s="10">
        <f ca="1">SUM(OFFSET(INDIRECT("Budget!A"&amp;MATCH(Report!A97,Budget!$A:$A,0)),0,IF(ytd,1,$B$5),1,IF(ytd,$B$5,1)))</f>
        <v>0</v>
      </c>
      <c r="C97" s="10">
        <f>-SUMIF(Transactions!G:G,"="&amp;A97,Transactions!K:K)</f>
        <v>0</v>
      </c>
      <c r="D97" s="10">
        <f>B97-C97</f>
        <v>0</v>
      </c>
    </row>
    <row r="98" spans="1:4" s="9" customFormat="1" ht="15">
      <c r="A98" s="9" t="s">
        <v>160</v>
      </c>
      <c r="B98" s="10">
        <f ca="1">SUM(OFFSET(INDIRECT("Budget!A"&amp;MATCH(Report!A98,Budget!$A:$A,0)),0,IF(ytd,1,$B$5),1,IF(ytd,$B$5,1)))</f>
        <v>0</v>
      </c>
      <c r="C98" s="10">
        <f>-SUMIF(Transactions!G:G,"="&amp;A98,Transactions!K:K)</f>
        <v>0</v>
      </c>
      <c r="D98" s="10">
        <f t="shared" si="8"/>
        <v>0</v>
      </c>
    </row>
    <row r="99" spans="1:10" s="9" customFormat="1" ht="15">
      <c r="A99" s="18" t="str">
        <f>"Total "&amp;A90</f>
        <v>Total HEALTH</v>
      </c>
      <c r="B99" s="19">
        <f>SUM(B90:B98)</f>
        <v>0</v>
      </c>
      <c r="C99" s="19">
        <f>SUM(C90:C98)</f>
        <v>0</v>
      </c>
      <c r="D99" s="19">
        <f t="shared" si="8"/>
        <v>0</v>
      </c>
      <c r="J99" s="21"/>
    </row>
    <row r="100" spans="1:6" s="9" customFormat="1" ht="15">
      <c r="A100" s="79" t="s">
        <v>236</v>
      </c>
      <c r="B100" s="80" t="str">
        <f>IF(B$9&gt;0,B99/B$9," - ")</f>
        <v> - </v>
      </c>
      <c r="C100" s="80">
        <f>IF(C$9&gt;0,C99/C$9," - ")</f>
        <v>0</v>
      </c>
      <c r="D100" s="20"/>
      <c r="E100" s="23"/>
      <c r="F100" s="23"/>
    </row>
    <row r="101" spans="1:4" s="2" customFormat="1" ht="16.5" thickBot="1">
      <c r="A101" s="13" t="s">
        <v>95</v>
      </c>
      <c r="B101" s="14" t="s">
        <v>141</v>
      </c>
      <c r="C101" s="15" t="s">
        <v>63</v>
      </c>
      <c r="D101" s="15" t="s">
        <v>129</v>
      </c>
    </row>
    <row r="102" spans="1:10" s="2" customFormat="1" ht="15">
      <c r="A102" s="9" t="s">
        <v>226</v>
      </c>
      <c r="B102" s="10">
        <f ca="1">SUM(OFFSET(INDIRECT("Budget!A"&amp;MATCH(Report!A102,Budget!$A:$A,0)),0,IF(ytd,1,$B$5),1,IF(ytd,$B$5,1)))</f>
        <v>0</v>
      </c>
      <c r="C102" s="10">
        <f>-SUMIF(Transactions!G:G,"="&amp;A102,Transactions!K:K)</f>
        <v>0</v>
      </c>
      <c r="D102" s="10">
        <f>B102-C102</f>
        <v>0</v>
      </c>
      <c r="J102" s="21"/>
    </row>
    <row r="103" spans="1:10" s="2" customFormat="1" ht="15">
      <c r="A103" s="9" t="s">
        <v>70</v>
      </c>
      <c r="B103" s="10">
        <f ca="1">SUM(OFFSET(INDIRECT("Budget!A"&amp;MATCH(Report!A103,Budget!$A:$A,0)),0,IF(ytd,1,$B$5),1,IF(ytd,$B$5,1)))</f>
        <v>0</v>
      </c>
      <c r="C103" s="10">
        <f>-SUMIF(Transactions!G:G,"="&amp;A103,Transactions!K:K)</f>
        <v>23.1</v>
      </c>
      <c r="D103" s="10">
        <f aca="true" t="shared" si="9" ref="D103:D108">B103-C103</f>
        <v>-23.1</v>
      </c>
      <c r="J103" s="9"/>
    </row>
    <row r="104" spans="1:10" ht="15">
      <c r="A104" s="9" t="s">
        <v>96</v>
      </c>
      <c r="B104" s="10">
        <f ca="1">SUM(OFFSET(INDIRECT("Budget!A"&amp;MATCH(Report!A104,Budget!$A:$A,0)),0,IF(ytd,1,$B$5),1,IF(ytd,$B$5,1)))</f>
        <v>0</v>
      </c>
      <c r="C104" s="10">
        <f>-SUMIF(Transactions!G:G,"="&amp;A104,Transactions!K:K)</f>
        <v>25.04</v>
      </c>
      <c r="D104" s="10">
        <f>B104-C104</f>
        <v>-25.04</v>
      </c>
      <c r="J104" s="9"/>
    </row>
    <row r="105" spans="1:4" s="9" customFormat="1" ht="15">
      <c r="A105" s="9" t="s">
        <v>97</v>
      </c>
      <c r="B105" s="10">
        <f ca="1">SUM(OFFSET(INDIRECT("Budget!A"&amp;MATCH(Report!A105,Budget!$A:$A,0)),0,IF(ytd,1,$B$5),1,IF(ytd,$B$5,1)))</f>
        <v>0</v>
      </c>
      <c r="C105" s="10">
        <f>-SUMIF(Transactions!G:G,"="&amp;A105,Transactions!K:K)</f>
        <v>0</v>
      </c>
      <c r="D105" s="10">
        <f t="shared" si="9"/>
        <v>0</v>
      </c>
    </row>
    <row r="106" spans="1:4" s="9" customFormat="1" ht="15">
      <c r="A106" s="9" t="s">
        <v>227</v>
      </c>
      <c r="B106" s="10">
        <f ca="1">SUM(OFFSET(INDIRECT("Budget!A"&amp;MATCH(Report!A106,Budget!$A:$A,0)),0,IF(ytd,1,$B$5),1,IF(ytd,$B$5,1)))</f>
        <v>0</v>
      </c>
      <c r="C106" s="10">
        <f>-SUMIF(Transactions!G:G,"="&amp;A106,Transactions!K:K)</f>
        <v>0</v>
      </c>
      <c r="D106" s="10">
        <f t="shared" si="9"/>
        <v>0</v>
      </c>
    </row>
    <row r="107" spans="1:4" s="9" customFormat="1" ht="15">
      <c r="A107" s="9" t="s">
        <v>121</v>
      </c>
      <c r="B107" s="10">
        <f ca="1">SUM(OFFSET(INDIRECT("Budget!A"&amp;MATCH(Report!A107,Budget!$A:$A,0)),0,IF(ytd,1,$B$5),1,IF(ytd,$B$5,1)))</f>
        <v>0</v>
      </c>
      <c r="C107" s="10">
        <f>-SUMIF(Transactions!G:G,"="&amp;A107,Transactions!K:K)</f>
        <v>0</v>
      </c>
      <c r="D107" s="10">
        <f t="shared" si="9"/>
        <v>0</v>
      </c>
    </row>
    <row r="108" spans="1:4" s="9" customFormat="1" ht="15">
      <c r="A108" s="9" t="s">
        <v>157</v>
      </c>
      <c r="B108" s="10">
        <f ca="1">SUM(OFFSET(INDIRECT("Budget!A"&amp;MATCH(Report!A108,Budget!$A:$A,0)),0,IF(ytd,1,$B$5),1,IF(ytd,$B$5,1)))</f>
        <v>0</v>
      </c>
      <c r="C108" s="10">
        <f>-SUMIF(Transactions!G:G,"="&amp;A108,Transactions!K:K)</f>
        <v>0</v>
      </c>
      <c r="D108" s="10">
        <f t="shared" si="9"/>
        <v>0</v>
      </c>
    </row>
    <row r="109" spans="1:4" s="9" customFormat="1" ht="15">
      <c r="A109" s="18" t="str">
        <f>"Total "&amp;A101</f>
        <v>Total DAILY LIVING</v>
      </c>
      <c r="B109" s="19">
        <f>SUM(B101:B108)</f>
        <v>0</v>
      </c>
      <c r="C109" s="19">
        <f>SUM(C101:C108)</f>
        <v>48.14</v>
      </c>
      <c r="D109" s="19">
        <f>B109-C109</f>
        <v>-48.14</v>
      </c>
    </row>
    <row r="110" spans="1:6" s="9" customFormat="1" ht="15">
      <c r="A110" s="79" t="s">
        <v>236</v>
      </c>
      <c r="B110" s="80" t="str">
        <f>IF(B$9&gt;0,B109/B$9," - ")</f>
        <v> - </v>
      </c>
      <c r="C110" s="80">
        <f>IF(C$9&gt;0,C109/C$9," - ")</f>
        <v>0.04814</v>
      </c>
      <c r="D110" s="20"/>
      <c r="E110" s="23"/>
      <c r="F110" s="23"/>
    </row>
    <row r="111" spans="1:4" ht="16.5" thickBot="1">
      <c r="A111" s="13" t="s">
        <v>130</v>
      </c>
      <c r="B111" s="14" t="s">
        <v>141</v>
      </c>
      <c r="C111" s="15" t="s">
        <v>63</v>
      </c>
      <c r="D111" s="15" t="s">
        <v>129</v>
      </c>
    </row>
    <row r="112" spans="1:4" ht="15">
      <c r="A112" s="9" t="s">
        <v>377</v>
      </c>
      <c r="B112" s="10">
        <f ca="1">SUM(OFFSET(INDIRECT("Budget!A"&amp;MATCH(Report!A112,Budget!$A:$A,0)),0,IF(ytd,1,$B$5),1,IF(ytd,$B$5,1)))</f>
        <v>0</v>
      </c>
      <c r="C112" s="10">
        <f>-SUMIF(Transactions!G:G,"="&amp;A112,Transactions!K:K)</f>
        <v>0</v>
      </c>
      <c r="D112" s="10">
        <f aca="true" t="shared" si="10" ref="D112:D121">B112-C112</f>
        <v>0</v>
      </c>
    </row>
    <row r="113" spans="1:4" ht="15">
      <c r="A113" s="9" t="s">
        <v>77</v>
      </c>
      <c r="B113" s="10">
        <f ca="1">SUM(OFFSET(INDIRECT("Budget!A"&amp;MATCH(Report!A113,Budget!$A:$A,0)),0,IF(ytd,1,$B$5),1,IF(ytd,$B$5,1)))</f>
        <v>0</v>
      </c>
      <c r="C113" s="10">
        <f>-SUMIF(Transactions!G:G,"="&amp;A113,Transactions!K:K)</f>
        <v>0</v>
      </c>
      <c r="D113" s="10">
        <f t="shared" si="10"/>
        <v>0</v>
      </c>
    </row>
    <row r="114" spans="1:4" ht="15">
      <c r="A114" s="9" t="s">
        <v>111</v>
      </c>
      <c r="B114" s="10">
        <f ca="1">SUM(OFFSET(INDIRECT("Budget!A"&amp;MATCH(Report!A114,Budget!$A:$A,0)),0,IF(ytd,1,$B$5),1,IF(ytd,$B$5,1)))</f>
        <v>0</v>
      </c>
      <c r="C114" s="10">
        <f>-SUMIF(Transactions!G:G,"="&amp;A114,Transactions!K:K)</f>
        <v>0</v>
      </c>
      <c r="D114" s="10">
        <f t="shared" si="10"/>
        <v>0</v>
      </c>
    </row>
    <row r="115" spans="1:4" ht="15">
      <c r="A115" s="9" t="s">
        <v>131</v>
      </c>
      <c r="B115" s="10">
        <f ca="1">SUM(OFFSET(INDIRECT("Budget!A"&amp;MATCH(Report!A115,Budget!$A:$A,0)),0,IF(ytd,1,$B$5),1,IF(ytd,$B$5,1)))</f>
        <v>0</v>
      </c>
      <c r="C115" s="10">
        <f>-SUMIF(Transactions!G:G,"="&amp;A115,Transactions!K:K)</f>
        <v>0</v>
      </c>
      <c r="D115" s="10">
        <f t="shared" si="10"/>
        <v>0</v>
      </c>
    </row>
    <row r="116" spans="1:4" ht="15">
      <c r="A116" s="9" t="s">
        <v>132</v>
      </c>
      <c r="B116" s="10">
        <f ca="1">SUM(OFFSET(INDIRECT("Budget!A"&amp;MATCH(Report!A116,Budget!$A:$A,0)),0,IF(ytd,1,$B$5),1,IF(ytd,$B$5,1)))</f>
        <v>0</v>
      </c>
      <c r="C116" s="10">
        <f>-SUMIF(Transactions!G:G,"="&amp;A116,Transactions!K:K)</f>
        <v>0</v>
      </c>
      <c r="D116" s="10">
        <f>B116-C116</f>
        <v>0</v>
      </c>
    </row>
    <row r="117" spans="1:4" ht="15">
      <c r="A117" s="9" t="s">
        <v>133</v>
      </c>
      <c r="B117" s="10">
        <f ca="1">SUM(OFFSET(INDIRECT("Budget!A"&amp;MATCH(Report!A117,Budget!$A:$A,0)),0,IF(ytd,1,$B$5),1,IF(ytd,$B$5,1)))</f>
        <v>0</v>
      </c>
      <c r="C117" s="10">
        <f>-SUMIF(Transactions!G:G,"="&amp;A117,Transactions!K:K)</f>
        <v>0</v>
      </c>
      <c r="D117" s="10">
        <f>B117-C117</f>
        <v>0</v>
      </c>
    </row>
    <row r="118" spans="1:4" ht="15">
      <c r="A118" s="9" t="s">
        <v>228</v>
      </c>
      <c r="B118" s="10">
        <f ca="1">SUM(OFFSET(INDIRECT("Budget!A"&amp;MATCH(Report!A118,Budget!$A:$A,0)),0,IF(ytd,1,$B$5),1,IF(ytd,$B$5,1)))</f>
        <v>0</v>
      </c>
      <c r="C118" s="10">
        <f>-SUMIF(Transactions!G:G,"="&amp;A118,Transactions!K:K)</f>
        <v>0</v>
      </c>
      <c r="D118" s="10">
        <f>B118-C118</f>
        <v>0</v>
      </c>
    </row>
    <row r="119" spans="1:4" ht="15">
      <c r="A119" s="9" t="s">
        <v>134</v>
      </c>
      <c r="B119" s="10">
        <f ca="1">SUM(OFFSET(INDIRECT("Budget!A"&amp;MATCH(Report!A119,Budget!$A:$A,0)),0,IF(ytd,1,$B$5),1,IF(ytd,$B$5,1)))</f>
        <v>0</v>
      </c>
      <c r="C119" s="10">
        <f>-SUMIF(Transactions!G:G,"="&amp;A119,Transactions!K:K)</f>
        <v>0</v>
      </c>
      <c r="D119" s="10">
        <f t="shared" si="10"/>
        <v>0</v>
      </c>
    </row>
    <row r="120" spans="1:4" ht="15">
      <c r="A120" s="9" t="s">
        <v>158</v>
      </c>
      <c r="B120" s="10">
        <f ca="1">SUM(OFFSET(INDIRECT("Budget!A"&amp;MATCH(Report!A120,Budget!$A:$A,0)),0,IF(ytd,1,$B$5),1,IF(ytd,$B$5,1)))</f>
        <v>0</v>
      </c>
      <c r="C120" s="10">
        <f>-SUMIF(Transactions!G:G,"="&amp;A120,Transactions!K:K)</f>
        <v>0</v>
      </c>
      <c r="D120" s="10">
        <f t="shared" si="10"/>
        <v>0</v>
      </c>
    </row>
    <row r="121" spans="1:4" ht="15">
      <c r="A121" s="18" t="str">
        <f>"Total "&amp;A111</f>
        <v>Total CHILDREN</v>
      </c>
      <c r="B121" s="19">
        <f>SUM(B111:B120)</f>
        <v>0</v>
      </c>
      <c r="C121" s="19">
        <f>SUM(C111:C120)</f>
        <v>0</v>
      </c>
      <c r="D121" s="19">
        <f t="shared" si="10"/>
        <v>0</v>
      </c>
    </row>
    <row r="122" spans="1:6" s="9" customFormat="1" ht="15">
      <c r="A122" s="79" t="s">
        <v>236</v>
      </c>
      <c r="B122" s="80" t="str">
        <f>IF(B$9&gt;0,B121/B$9," - ")</f>
        <v> - </v>
      </c>
      <c r="C122" s="80">
        <f>IF(C$9&gt;0,C121/C$9," - ")</f>
        <v>0</v>
      </c>
      <c r="D122" s="20"/>
      <c r="E122" s="23"/>
      <c r="F122" s="23"/>
    </row>
    <row r="123" spans="1:4" ht="16.5" thickBot="1">
      <c r="A123" s="13" t="s">
        <v>103</v>
      </c>
      <c r="B123" s="14" t="s">
        <v>141</v>
      </c>
      <c r="C123" s="15" t="s">
        <v>63</v>
      </c>
      <c r="D123" s="15" t="s">
        <v>129</v>
      </c>
    </row>
    <row r="124" spans="1:4" ht="15">
      <c r="A124" s="9" t="s">
        <v>107</v>
      </c>
      <c r="B124" s="10">
        <f ca="1">SUM(OFFSET(INDIRECT("Budget!A"&amp;MATCH(Report!A124,Budget!$A:$A,0)),0,IF(ytd,1,$B$5),1,IF(ytd,$B$5,1)))</f>
        <v>0</v>
      </c>
      <c r="C124" s="10">
        <f>-SUMIF(Transactions!G:G,"="&amp;A124,Transactions!K:K)</f>
        <v>0</v>
      </c>
      <c r="D124" s="10">
        <f aca="true" t="shared" si="11" ref="D124:D134">B124-C124</f>
        <v>0</v>
      </c>
    </row>
    <row r="125" spans="1:4" ht="15">
      <c r="A125" s="9" t="s">
        <v>108</v>
      </c>
      <c r="B125" s="10">
        <f ca="1">SUM(OFFSET(INDIRECT("Budget!A"&amp;MATCH(Report!A125,Budget!$A:$A,0)),0,IF(ytd,1,$B$5),1,IF(ytd,$B$5,1)))</f>
        <v>0</v>
      </c>
      <c r="C125" s="10">
        <f>-SUMIF(Transactions!G:G,"="&amp;A125,Transactions!K:K)</f>
        <v>0</v>
      </c>
      <c r="D125" s="10">
        <f t="shared" si="11"/>
        <v>0</v>
      </c>
    </row>
    <row r="126" spans="1:4" ht="15">
      <c r="A126" s="9" t="s">
        <v>104</v>
      </c>
      <c r="B126" s="10">
        <f ca="1">SUM(OFFSET(INDIRECT("Budget!A"&amp;MATCH(Report!A126,Budget!$A:$A,0)),0,IF(ytd,1,$B$5),1,IF(ytd,$B$5,1)))</f>
        <v>0</v>
      </c>
      <c r="C126" s="10">
        <f>-SUMIF(Transactions!G:G,"="&amp;A126,Transactions!K:K)</f>
        <v>0</v>
      </c>
      <c r="D126" s="10">
        <f t="shared" si="11"/>
        <v>0</v>
      </c>
    </row>
    <row r="127" spans="1:4" ht="15">
      <c r="A127" s="9" t="s">
        <v>105</v>
      </c>
      <c r="B127" s="10">
        <f ca="1">SUM(OFFSET(INDIRECT("Budget!A"&amp;MATCH(Report!A127,Budget!$A:$A,0)),0,IF(ytd,1,$B$5),1,IF(ytd,$B$5,1)))</f>
        <v>0</v>
      </c>
      <c r="C127" s="10">
        <f>-SUMIF(Transactions!G:G,"="&amp;A127,Transactions!K:K)</f>
        <v>0</v>
      </c>
      <c r="D127" s="10">
        <f t="shared" si="11"/>
        <v>0</v>
      </c>
    </row>
    <row r="128" spans="1:4" ht="15">
      <c r="A128" s="9" t="s">
        <v>106</v>
      </c>
      <c r="B128" s="10">
        <f ca="1">SUM(OFFSET(INDIRECT("Budget!A"&amp;MATCH(Report!A128,Budget!$A:$A,0)),0,IF(ytd,1,$B$5),1,IF(ytd,$B$5,1)))</f>
        <v>0</v>
      </c>
      <c r="C128" s="10">
        <f>-SUMIF(Transactions!G:G,"="&amp;A128,Transactions!K:K)</f>
        <v>0</v>
      </c>
      <c r="D128" s="10">
        <f t="shared" si="11"/>
        <v>0</v>
      </c>
    </row>
    <row r="129" spans="1:4" ht="15">
      <c r="A129" s="9" t="s">
        <v>139</v>
      </c>
      <c r="B129" s="10">
        <f ca="1">SUM(OFFSET(INDIRECT("Budget!A"&amp;MATCH(Report!A129,Budget!$A:$A,0)),0,IF(ytd,1,$B$5),1,IF(ytd,$B$5,1)))</f>
        <v>0</v>
      </c>
      <c r="C129" s="10">
        <f>-SUMIF(Transactions!G:G,"="&amp;A129,Transactions!K:K)</f>
        <v>0</v>
      </c>
      <c r="D129" s="10">
        <f t="shared" si="11"/>
        <v>0</v>
      </c>
    </row>
    <row r="130" spans="1:4" ht="15">
      <c r="A130" s="9" t="s">
        <v>109</v>
      </c>
      <c r="B130" s="10">
        <f ca="1">SUM(OFFSET(INDIRECT("Budget!A"&amp;MATCH(Report!A130,Budget!$A:$A,0)),0,IF(ytd,1,$B$5),1,IF(ytd,$B$5,1)))</f>
        <v>0</v>
      </c>
      <c r="C130" s="10">
        <f>-SUMIF(Transactions!G:G,"="&amp;A130,Transactions!K:K)</f>
        <v>0</v>
      </c>
      <c r="D130" s="10">
        <f t="shared" si="11"/>
        <v>0</v>
      </c>
    </row>
    <row r="131" spans="1:4" ht="15">
      <c r="A131" s="9" t="s">
        <v>110</v>
      </c>
      <c r="B131" s="10">
        <f ca="1">SUM(OFFSET(INDIRECT("Budget!A"&amp;MATCH(Report!A131,Budget!$A:$A,0)),0,IF(ytd,1,$B$5),1,IF(ytd,$B$5,1)))</f>
        <v>0</v>
      </c>
      <c r="C131" s="10">
        <f>-SUMIF(Transactions!G:G,"="&amp;A131,Transactions!K:K)</f>
        <v>0</v>
      </c>
      <c r="D131" s="10">
        <f t="shared" si="11"/>
        <v>0</v>
      </c>
    </row>
    <row r="132" spans="1:4" ht="15">
      <c r="A132" s="9" t="s">
        <v>138</v>
      </c>
      <c r="B132" s="10">
        <f ca="1">SUM(OFFSET(INDIRECT("Budget!A"&amp;MATCH(Report!A132,Budget!$A:$A,0)),0,IF(ytd,1,$B$5),1,IF(ytd,$B$5,1)))</f>
        <v>0</v>
      </c>
      <c r="C132" s="10">
        <f>-SUMIF(Transactions!G:G,"="&amp;A132,Transactions!K:K)</f>
        <v>0</v>
      </c>
      <c r="D132" s="10">
        <f t="shared" si="11"/>
        <v>0</v>
      </c>
    </row>
    <row r="133" spans="1:4" ht="15">
      <c r="A133" s="9" t="s">
        <v>163</v>
      </c>
      <c r="B133" s="10">
        <f ca="1">SUM(OFFSET(INDIRECT("Budget!A"&amp;MATCH(Report!A133,Budget!$A:$A,0)),0,IF(ytd,1,$B$5),1,IF(ytd,$B$5,1)))</f>
        <v>0</v>
      </c>
      <c r="C133" s="10">
        <f>-SUMIF(Transactions!G:G,"="&amp;A133,Transactions!K:K)</f>
        <v>0</v>
      </c>
      <c r="D133" s="10">
        <f t="shared" si="11"/>
        <v>0</v>
      </c>
    </row>
    <row r="134" spans="1:4" ht="15">
      <c r="A134" s="18" t="str">
        <f>"Total "&amp;A123</f>
        <v>Total OBLIGATIONS</v>
      </c>
      <c r="B134" s="19">
        <f>SUM(B123:B133)</f>
        <v>0</v>
      </c>
      <c r="C134" s="19">
        <f>SUM(C123:C133)</f>
        <v>0</v>
      </c>
      <c r="D134" s="19">
        <f t="shared" si="11"/>
        <v>0</v>
      </c>
    </row>
    <row r="135" spans="1:6" s="9" customFormat="1" ht="15">
      <c r="A135" s="79" t="s">
        <v>236</v>
      </c>
      <c r="B135" s="80" t="str">
        <f>IF(B$9&gt;0,B134/B$9," - ")</f>
        <v> - </v>
      </c>
      <c r="C135" s="80">
        <f>IF(C$9&gt;0,C134/C$9," - ")</f>
        <v>0</v>
      </c>
      <c r="D135" s="20"/>
      <c r="E135" s="23"/>
      <c r="F135" s="23"/>
    </row>
    <row r="136" spans="1:4" ht="16.5" thickBot="1">
      <c r="A136" s="13" t="s">
        <v>135</v>
      </c>
      <c r="B136" s="14" t="s">
        <v>141</v>
      </c>
      <c r="C136" s="15" t="s">
        <v>63</v>
      </c>
      <c r="D136" s="15" t="s">
        <v>129</v>
      </c>
    </row>
    <row r="137" spans="1:4" ht="15">
      <c r="A137" s="9" t="s">
        <v>136</v>
      </c>
      <c r="B137" s="10">
        <f ca="1">SUM(OFFSET(INDIRECT("Budget!A"&amp;MATCH(Report!A137,Budget!$A:$A,0)),0,IF(ytd,1,$B$5),1,IF(ytd,$B$5,1)))</f>
        <v>0</v>
      </c>
      <c r="C137" s="10">
        <f>-SUMIF(Transactions!G:G,"="&amp;A137,Transactions!K:K)</f>
        <v>0</v>
      </c>
      <c r="D137" s="10">
        <f>B137-C137</f>
        <v>0</v>
      </c>
    </row>
    <row r="138" spans="1:4" ht="15">
      <c r="A138" s="9" t="s">
        <v>137</v>
      </c>
      <c r="B138" s="10">
        <f ca="1">SUM(OFFSET(INDIRECT("Budget!A"&amp;MATCH(Report!A138,Budget!$A:$A,0)),0,IF(ytd,1,$B$5),1,IF(ytd,$B$5,1)))</f>
        <v>0</v>
      </c>
      <c r="C138" s="10">
        <f>-SUMIF(Transactions!G:G,"="&amp;A138,Transactions!K:K)</f>
        <v>0</v>
      </c>
      <c r="D138" s="10">
        <f>B138-C138</f>
        <v>0</v>
      </c>
    </row>
    <row r="139" spans="1:4" ht="15">
      <c r="A139" s="9" t="s">
        <v>164</v>
      </c>
      <c r="B139" s="10">
        <f ca="1">SUM(OFFSET(INDIRECT("Budget!A"&amp;MATCH(Report!A139,Budget!$A:$A,0)),0,IF(ytd,1,$B$5),1,IF(ytd,$B$5,1)))</f>
        <v>0</v>
      </c>
      <c r="C139" s="10">
        <f>-SUMIF(Transactions!G:G,"="&amp;A139,Transactions!K:K)</f>
        <v>0</v>
      </c>
      <c r="D139" s="10">
        <f>B139-C139</f>
        <v>0</v>
      </c>
    </row>
    <row r="140" spans="1:4" ht="15">
      <c r="A140" s="18" t="str">
        <f>"Total "&amp;A136</f>
        <v>Total BUSINESS EXPENSE</v>
      </c>
      <c r="B140" s="19">
        <f>SUM(B136:B139)</f>
        <v>0</v>
      </c>
      <c r="C140" s="19">
        <f>SUM(C136:C139)</f>
        <v>0</v>
      </c>
      <c r="D140" s="19">
        <f>B140-C140</f>
        <v>0</v>
      </c>
    </row>
    <row r="141" spans="1:6" s="9" customFormat="1" ht="15">
      <c r="A141" s="79" t="s">
        <v>236</v>
      </c>
      <c r="B141" s="80" t="str">
        <f>IF(B$9&gt;0,B140/B$9," - ")</f>
        <v> - </v>
      </c>
      <c r="C141" s="80">
        <f>IF(C$9&gt;0,C140/C$9," - ")</f>
        <v>0</v>
      </c>
      <c r="D141" s="20"/>
      <c r="E141" s="23"/>
      <c r="F141" s="23"/>
    </row>
    <row r="142" spans="1:4" ht="16.5" thickBot="1">
      <c r="A142" s="13" t="s">
        <v>86</v>
      </c>
      <c r="B142" s="14" t="s">
        <v>141</v>
      </c>
      <c r="C142" s="15" t="s">
        <v>63</v>
      </c>
      <c r="D142" s="15" t="s">
        <v>129</v>
      </c>
    </row>
    <row r="143" spans="1:4" ht="15">
      <c r="A143" s="9" t="s">
        <v>230</v>
      </c>
      <c r="B143" s="10">
        <f ca="1">SUM(OFFSET(INDIRECT("Budget!A"&amp;MATCH(Report!A143,Budget!$A:$A,0)),0,IF(ytd,1,$B$5),1,IF(ytd,$B$5,1)))</f>
        <v>0</v>
      </c>
      <c r="C143" s="10">
        <f>-SUMIF(Transactions!G:G,"="&amp;A143,Transactions!K:K)</f>
        <v>0</v>
      </c>
      <c r="D143" s="10">
        <f>B143-C143</f>
        <v>0</v>
      </c>
    </row>
    <row r="144" spans="1:4" ht="15">
      <c r="A144" s="9" t="s">
        <v>123</v>
      </c>
      <c r="B144" s="10">
        <f ca="1">SUM(OFFSET(INDIRECT("Budget!A"&amp;MATCH(Report!A144,Budget!$A:$A,0)),0,IF(ytd,1,$B$5),1,IF(ytd,$B$5,1)))</f>
        <v>0</v>
      </c>
      <c r="C144" s="10">
        <f>-SUMIF(Transactions!G:G,"="&amp;A144,Transactions!K:K)</f>
        <v>0</v>
      </c>
      <c r="D144" s="10">
        <f aca="true" t="shared" si="12" ref="D144:D157">B144-C144</f>
        <v>0</v>
      </c>
    </row>
    <row r="145" spans="1:4" ht="15">
      <c r="A145" s="9" t="s">
        <v>61</v>
      </c>
      <c r="B145" s="10">
        <f ca="1">SUM(OFFSET(INDIRECT("Budget!A"&amp;MATCH(Report!A145,Budget!$A:$A,0)),0,IF(ytd,1,$B$5),1,IF(ytd,$B$5,1)))</f>
        <v>0</v>
      </c>
      <c r="C145" s="10">
        <f>-SUMIF(Transactions!G:G,"="&amp;A145,Transactions!K:K)</f>
        <v>0</v>
      </c>
      <c r="D145" s="10">
        <f t="shared" si="12"/>
        <v>0</v>
      </c>
    </row>
    <row r="146" spans="1:4" ht="15">
      <c r="A146" s="9" t="s">
        <v>126</v>
      </c>
      <c r="B146" s="10">
        <f ca="1">SUM(OFFSET(INDIRECT("Budget!A"&amp;MATCH(Report!A146,Budget!$A:$A,0)),0,IF(ytd,1,$B$5),1,IF(ytd,$B$5,1)))</f>
        <v>0</v>
      </c>
      <c r="C146" s="10">
        <f>-SUMIF(Transactions!G:G,"="&amp;A146,Transactions!K:K)</f>
        <v>0</v>
      </c>
      <c r="D146" s="10">
        <f t="shared" si="12"/>
        <v>0</v>
      </c>
    </row>
    <row r="147" spans="1:4" ht="15">
      <c r="A147" s="9" t="s">
        <v>90</v>
      </c>
      <c r="B147" s="10">
        <f ca="1">SUM(OFFSET(INDIRECT("Budget!A"&amp;MATCH(Report!A147,Budget!$A:$A,0)),0,IF(ytd,1,$B$5),1,IF(ytd,$B$5,1)))</f>
        <v>0</v>
      </c>
      <c r="C147" s="10">
        <f>-SUMIF(Transactions!G:G,"="&amp;A147,Transactions!K:K)</f>
        <v>0</v>
      </c>
      <c r="D147" s="10">
        <f t="shared" si="12"/>
        <v>0</v>
      </c>
    </row>
    <row r="148" spans="1:4" ht="15">
      <c r="A148" s="9" t="s">
        <v>122</v>
      </c>
      <c r="B148" s="10">
        <f ca="1">SUM(OFFSET(INDIRECT("Budget!A"&amp;MATCH(Report!A148,Budget!$A:$A,0)),0,IF(ytd,1,$B$5),1,IF(ytd,$B$5,1)))</f>
        <v>0</v>
      </c>
      <c r="C148" s="10">
        <f>-SUMIF(Transactions!G:G,"="&amp;A148,Transactions!K:K)</f>
        <v>0</v>
      </c>
      <c r="D148" s="10">
        <f t="shared" si="12"/>
        <v>0</v>
      </c>
    </row>
    <row r="149" spans="1:4" ht="15">
      <c r="A149" s="9" t="s">
        <v>124</v>
      </c>
      <c r="B149" s="10">
        <f ca="1">SUM(OFFSET(INDIRECT("Budget!A"&amp;MATCH(Report!A149,Budget!$A:$A,0)),0,IF(ytd,1,$B$5),1,IF(ytd,$B$5,1)))</f>
        <v>0</v>
      </c>
      <c r="C149" s="10">
        <f>-SUMIF(Transactions!G:G,"="&amp;A149,Transactions!K:K)</f>
        <v>0</v>
      </c>
      <c r="D149" s="10">
        <f t="shared" si="12"/>
        <v>0</v>
      </c>
    </row>
    <row r="150" spans="1:4" ht="15">
      <c r="A150" s="9" t="s">
        <v>87</v>
      </c>
      <c r="B150" s="10">
        <f ca="1">SUM(OFFSET(INDIRECT("Budget!A"&amp;MATCH(Report!A150,Budget!$A:$A,0)),0,IF(ytd,1,$B$5),1,IF(ytd,$B$5,1)))</f>
        <v>0</v>
      </c>
      <c r="C150" s="10">
        <f>-SUMIF(Transactions!G:G,"="&amp;A150,Transactions!K:K)</f>
        <v>0</v>
      </c>
      <c r="D150" s="10">
        <f t="shared" si="12"/>
        <v>0</v>
      </c>
    </row>
    <row r="151" spans="1:4" ht="15">
      <c r="A151" s="9" t="s">
        <v>92</v>
      </c>
      <c r="B151" s="10">
        <f ca="1">SUM(OFFSET(INDIRECT("Budget!A"&amp;MATCH(Report!A151,Budget!$A:$A,0)),0,IF(ytd,1,$B$5),1,IF(ytd,$B$5,1)))</f>
        <v>0</v>
      </c>
      <c r="C151" s="10">
        <f>-SUMIF(Transactions!G:G,"="&amp;A151,Transactions!K:K)</f>
        <v>0</v>
      </c>
      <c r="D151" s="10">
        <f t="shared" si="12"/>
        <v>0</v>
      </c>
    </row>
    <row r="152" spans="1:4" ht="15">
      <c r="A152" s="9" t="s">
        <v>125</v>
      </c>
      <c r="B152" s="10">
        <f ca="1">SUM(OFFSET(INDIRECT("Budget!A"&amp;MATCH(Report!A152,Budget!$A:$A,0)),0,IF(ytd,1,$B$5),1,IF(ytd,$B$5,1)))</f>
        <v>0</v>
      </c>
      <c r="C152" s="10">
        <f>-SUMIF(Transactions!G:G,"="&amp;A152,Transactions!K:K)</f>
        <v>0</v>
      </c>
      <c r="D152" s="10">
        <f t="shared" si="12"/>
        <v>0</v>
      </c>
    </row>
    <row r="153" spans="1:4" ht="15">
      <c r="A153" s="9" t="s">
        <v>93</v>
      </c>
      <c r="B153" s="10">
        <f ca="1">SUM(OFFSET(INDIRECT("Budget!A"&amp;MATCH(Report!A153,Budget!$A:$A,0)),0,IF(ytd,1,$B$5),1,IF(ytd,$B$5,1)))</f>
        <v>0</v>
      </c>
      <c r="C153" s="10">
        <f>-SUMIF(Transactions!G:G,"="&amp;A153,Transactions!K:K)</f>
        <v>0</v>
      </c>
      <c r="D153" s="10">
        <f t="shared" si="12"/>
        <v>0</v>
      </c>
    </row>
    <row r="154" spans="1:4" ht="15">
      <c r="A154" s="9" t="s">
        <v>91</v>
      </c>
      <c r="B154" s="10">
        <f ca="1">SUM(OFFSET(INDIRECT("Budget!A"&amp;MATCH(Report!A154,Budget!$A:$A,0)),0,IF(ytd,1,$B$5),1,IF(ytd,$B$5,1)))</f>
        <v>0</v>
      </c>
      <c r="C154" s="10">
        <f>-SUMIF(Transactions!G:G,"="&amp;A154,Transactions!K:K)</f>
        <v>0</v>
      </c>
      <c r="D154" s="10">
        <f t="shared" si="12"/>
        <v>0</v>
      </c>
    </row>
    <row r="155" spans="1:4" ht="15">
      <c r="A155" s="9" t="s">
        <v>127</v>
      </c>
      <c r="B155" s="10">
        <f ca="1">SUM(OFFSET(INDIRECT("Budget!A"&amp;MATCH(Report!A155,Budget!$A:$A,0)),0,IF(ytd,1,$B$5),1,IF(ytd,$B$5,1)))</f>
        <v>0</v>
      </c>
      <c r="C155" s="10">
        <f>-SUMIF(Transactions!G:G,"="&amp;A155,Transactions!K:K)</f>
        <v>0</v>
      </c>
      <c r="D155" s="10">
        <f t="shared" si="12"/>
        <v>0</v>
      </c>
    </row>
    <row r="156" spans="1:4" ht="15">
      <c r="A156" s="9" t="s">
        <v>165</v>
      </c>
      <c r="B156" s="10">
        <f ca="1">SUM(OFFSET(INDIRECT("Budget!A"&amp;MATCH(Report!A156,Budget!$A:$A,0)),0,IF(ytd,1,$B$5),1,IF(ytd,$B$5,1)))</f>
        <v>0</v>
      </c>
      <c r="C156" s="10">
        <f>-SUMIF(Transactions!G:G,"="&amp;A156,Transactions!K:K)</f>
        <v>0</v>
      </c>
      <c r="D156" s="10">
        <f t="shared" si="12"/>
        <v>0</v>
      </c>
    </row>
    <row r="157" spans="1:4" ht="15">
      <c r="A157" s="18" t="str">
        <f>"Total "&amp;A142</f>
        <v>Total ENTERTAINMENT</v>
      </c>
      <c r="B157" s="19">
        <f>SUM(B142:B156)</f>
        <v>0</v>
      </c>
      <c r="C157" s="19">
        <f>SUM(C142:C156)</f>
        <v>0</v>
      </c>
      <c r="D157" s="19">
        <f t="shared" si="12"/>
        <v>0</v>
      </c>
    </row>
    <row r="158" spans="1:6" s="9" customFormat="1" ht="15">
      <c r="A158" s="79" t="s">
        <v>236</v>
      </c>
      <c r="B158" s="80" t="str">
        <f>IF(B$9&gt;0,B157/B$9," - ")</f>
        <v> - </v>
      </c>
      <c r="C158" s="80">
        <f>IF(C$9&gt;0,C157/C$9," - ")</f>
        <v>0</v>
      </c>
      <c r="D158" s="20"/>
      <c r="E158" s="23"/>
      <c r="F158" s="23"/>
    </row>
    <row r="159" spans="1:4" ht="16.5" thickBot="1">
      <c r="A159" s="13" t="s">
        <v>94</v>
      </c>
      <c r="B159" s="14" t="s">
        <v>141</v>
      </c>
      <c r="C159" s="15" t="s">
        <v>63</v>
      </c>
      <c r="D159" s="15" t="s">
        <v>129</v>
      </c>
    </row>
    <row r="160" spans="1:4" ht="15">
      <c r="A160" s="9" t="s">
        <v>88</v>
      </c>
      <c r="B160" s="10">
        <f ca="1">SUM(OFFSET(INDIRECT("Budget!A"&amp;MATCH(Report!A160,Budget!$A:$A,0)),0,IF(ytd,1,$B$5),1,IF(ytd,$B$5,1)))</f>
        <v>0</v>
      </c>
      <c r="C160" s="10">
        <f>-SUMIF(Transactions!G:G,"="&amp;A160,Transactions!K:K)</f>
        <v>0</v>
      </c>
      <c r="D160" s="10">
        <f>B160-C160</f>
        <v>0</v>
      </c>
    </row>
    <row r="161" spans="1:4" ht="15">
      <c r="A161" s="9" t="s">
        <v>89</v>
      </c>
      <c r="B161" s="10">
        <f ca="1">SUM(OFFSET(INDIRECT("Budget!A"&amp;MATCH(Report!A161,Budget!$A:$A,0)),0,IF(ytd,1,$B$5),1,IF(ytd,$B$5,1)))</f>
        <v>0</v>
      </c>
      <c r="C161" s="10">
        <f>-SUMIF(Transactions!G:G,"="&amp;A161,Transactions!K:K)</f>
        <v>0</v>
      </c>
      <c r="D161" s="10">
        <f>B161-C161</f>
        <v>0</v>
      </c>
    </row>
    <row r="162" spans="1:4" ht="15">
      <c r="A162" s="9" t="s">
        <v>231</v>
      </c>
      <c r="B162" s="10">
        <f ca="1">SUM(OFFSET(INDIRECT("Budget!A"&amp;MATCH(Report!A162,Budget!$A:$A,0)),0,IF(ytd,1,$B$5),1,IF(ytd,$B$5,1)))</f>
        <v>0</v>
      </c>
      <c r="C162" s="10">
        <f>-SUMIF(Transactions!G:G,"="&amp;A162,Transactions!K:K)</f>
        <v>0</v>
      </c>
      <c r="D162" s="10">
        <f>B162-C162</f>
        <v>0</v>
      </c>
    </row>
    <row r="163" spans="1:4" ht="15">
      <c r="A163" s="9" t="s">
        <v>166</v>
      </c>
      <c r="B163" s="10">
        <f ca="1">SUM(OFFSET(INDIRECT("Budget!A"&amp;MATCH(Report!A163,Budget!$A:$A,0)),0,IF(ytd,1,$B$5),1,IF(ytd,$B$5,1)))</f>
        <v>0</v>
      </c>
      <c r="C163" s="10">
        <f>-SUMIF(Transactions!G:G,"="&amp;A163,Transactions!K:K)</f>
        <v>0</v>
      </c>
      <c r="D163" s="10">
        <f>B163-C163</f>
        <v>0</v>
      </c>
    </row>
    <row r="164" spans="1:4" ht="15">
      <c r="A164" s="18" t="str">
        <f>"Total "&amp;A159</f>
        <v>Total SUBSCRIPTIONS</v>
      </c>
      <c r="B164" s="19">
        <f>SUM(B159:B163)</f>
        <v>0</v>
      </c>
      <c r="C164" s="19">
        <f>SUM(C159:C163)</f>
        <v>0</v>
      </c>
      <c r="D164" s="19">
        <f>B164-C164</f>
        <v>0</v>
      </c>
    </row>
    <row r="165" spans="1:6" s="9" customFormat="1" ht="15">
      <c r="A165" s="79" t="s">
        <v>236</v>
      </c>
      <c r="B165" s="80" t="str">
        <f>IF(B$9&gt;0,B164/B$9," - ")</f>
        <v> - </v>
      </c>
      <c r="C165" s="80">
        <f>IF(C$9&gt;0,C164/C$9," - ")</f>
        <v>0</v>
      </c>
      <c r="D165" s="20"/>
      <c r="E165" s="23"/>
      <c r="F165" s="23"/>
    </row>
    <row r="166" spans="1:4" ht="16.5" thickBot="1">
      <c r="A166" s="13" t="s">
        <v>74</v>
      </c>
      <c r="B166" s="14" t="s">
        <v>141</v>
      </c>
      <c r="C166" s="15" t="s">
        <v>63</v>
      </c>
      <c r="D166" s="15" t="s">
        <v>129</v>
      </c>
    </row>
    <row r="167" spans="1:4" ht="15">
      <c r="A167" s="9" t="s">
        <v>100</v>
      </c>
      <c r="B167" s="10">
        <f ca="1">SUM(OFFSET(INDIRECT("Budget!A"&amp;MATCH(Report!A167,Budget!$A:$A,0)),0,IF(ytd,1,$B$5),1,IF(ytd,$B$5,1)))</f>
        <v>0</v>
      </c>
      <c r="C167" s="10">
        <f>-SUMIF(Transactions!G:G,"="&amp;A167,Transactions!K:K)</f>
        <v>0</v>
      </c>
      <c r="D167" s="10">
        <f>B167-C167</f>
        <v>0</v>
      </c>
    </row>
    <row r="168" spans="1:4" ht="15">
      <c r="A168" s="9" t="s">
        <v>62</v>
      </c>
      <c r="B168" s="10">
        <f ca="1">SUM(OFFSET(INDIRECT("Budget!A"&amp;MATCH(Report!A168,Budget!$A:$A,0)),0,IF(ytd,1,$B$5),1,IF(ytd,$B$5,1)))</f>
        <v>0</v>
      </c>
      <c r="C168" s="10">
        <f>-SUMIF(Transactions!G:G,"="&amp;A168,Transactions!K:K)</f>
        <v>0</v>
      </c>
      <c r="D168" s="10">
        <f>B168-C168</f>
        <v>0</v>
      </c>
    </row>
    <row r="169" spans="1:4" ht="15">
      <c r="A169" s="9" t="s">
        <v>167</v>
      </c>
      <c r="B169" s="10">
        <f ca="1">SUM(OFFSET(INDIRECT("Budget!A"&amp;MATCH(Report!A169,Budget!$A:$A,0)),0,IF(ytd,1,$B$5),1,IF(ytd,$B$5,1)))</f>
        <v>0</v>
      </c>
      <c r="C169" s="10">
        <f>-SUMIF(Transactions!G:G,"="&amp;A169,Transactions!K:K)</f>
        <v>0</v>
      </c>
      <c r="D169" s="10">
        <f>B169-C169</f>
        <v>0</v>
      </c>
    </row>
    <row r="170" spans="1:4" ht="15">
      <c r="A170" s="18" t="str">
        <f>"Total "&amp;A166</f>
        <v>Total MISCELLANEOUS</v>
      </c>
      <c r="B170" s="19">
        <f>SUM(B167:B169)</f>
        <v>0</v>
      </c>
      <c r="C170" s="19">
        <f>SUM(C167:C169)</f>
        <v>0</v>
      </c>
      <c r="D170" s="19">
        <f>B170-C170</f>
        <v>0</v>
      </c>
    </row>
    <row r="171" spans="1:6" s="9" customFormat="1" ht="15">
      <c r="A171" s="79" t="s">
        <v>236</v>
      </c>
      <c r="B171" s="80" t="str">
        <f>IF(B$9&gt;0,B170/B$9," - ")</f>
        <v> - </v>
      </c>
      <c r="C171" s="80">
        <f>IF(C$9&gt;0,C170/C$9," - ")</f>
        <v>0</v>
      </c>
      <c r="D171" s="20"/>
      <c r="E171" s="23"/>
      <c r="F171" s="23"/>
    </row>
    <row r="172" spans="1:4" ht="15">
      <c r="A172" s="9"/>
      <c r="B172" s="9"/>
      <c r="C172" s="9"/>
      <c r="D172" s="9"/>
    </row>
    <row r="173" spans="1:4" ht="15">
      <c r="A173" s="9"/>
      <c r="B173" s="9"/>
      <c r="C173" s="9"/>
      <c r="D173" s="9"/>
    </row>
    <row r="174" spans="1:4" ht="15">
      <c r="A174" s="9"/>
      <c r="B174" s="9"/>
      <c r="C174" s="9"/>
      <c r="D174" s="9"/>
    </row>
  </sheetData>
  <sheetProtection/>
  <mergeCells count="1">
    <mergeCell ref="A1:I1"/>
  </mergeCells>
  <conditionalFormatting sqref="B143:C156 D167:D170 B137:C139 B124:C133 D137:D140 B112:C120 D124:D134 B102:C108 B91:C98 B81:C87 D102:D109 B74:C77 B64:C70 B53:C60 B44:C49 D64:D71 B34:C40 D53:D61 B23:C30 B160:C163 G8:I21 D23:D31 D34:D41 D44:D50 D74:D78 D81:D88 D91:D99 D112:D121 D143:D157 D160:D164 B167:C169">
    <cfRule type="cellIs" priority="1" dxfId="16" operator="lessThan" stopIfTrue="1">
      <formula>0</formula>
    </cfRule>
  </conditionalFormatting>
  <conditionalFormatting sqref="A167:A169 A160:A163 A143:A156 A137:A139 A124:A133 A112:A120 A102:A108 A91:A98 A81:A87 A74:A77 A64:A70 A53:A60 A44:A49 A34:A40 A23:A30">
    <cfRule type="expression" priority="2" dxfId="13" stopIfTrue="1">
      <formula>ISERROR(MATCH(A23,categories,0))</formula>
    </cfRule>
  </conditionalFormatting>
  <hyperlinks>
    <hyperlink ref="A2" r:id="rId1" display="HELP"/>
  </hyperlinks>
  <printOptions/>
  <pageMargins left="0.5" right="0.5" top="0.25" bottom="0.25" header="0.5" footer="0.25"/>
  <pageSetup fitToHeight="0" fitToWidth="1" horizontalDpi="600" verticalDpi="600" orientation="portrait" scale="86" r:id="rId5"/>
  <ignoredErrors>
    <ignoredError sqref="D10" formula="1"/>
  </ignoredErrors>
  <drawing r:id="rId4"/>
  <legacyDrawing r:id="rId3"/>
</worksheet>
</file>

<file path=xl/worksheets/sheet5.xml><?xml version="1.0" encoding="utf-8"?>
<worksheet xmlns="http://schemas.openxmlformats.org/spreadsheetml/2006/main" xmlns:r="http://schemas.openxmlformats.org/officeDocument/2006/relationships">
  <dimension ref="A1:A123"/>
  <sheetViews>
    <sheetView showGridLines="0" zoomScalePageLayoutView="0" workbookViewId="0" topLeftCell="A1">
      <selection activeCell="A1" sqref="A1"/>
    </sheetView>
  </sheetViews>
  <sheetFormatPr defaultColWidth="9.140625" defaultRowHeight="15"/>
  <cols>
    <col min="1" max="1" width="28.421875" style="138" customWidth="1"/>
  </cols>
  <sheetData>
    <row r="1" ht="15">
      <c r="A1" s="136" t="s">
        <v>152</v>
      </c>
    </row>
    <row r="2" ht="15">
      <c r="A2" s="137" t="s">
        <v>191</v>
      </c>
    </row>
    <row r="3" ht="15">
      <c r="A3" s="137" t="s">
        <v>190</v>
      </c>
    </row>
    <row r="4" ht="15">
      <c r="A4" s="140" t="s">
        <v>154</v>
      </c>
    </row>
    <row r="5" ht="15">
      <c r="A5" s="140" t="s">
        <v>73</v>
      </c>
    </row>
    <row r="6" ht="15">
      <c r="A6" s="140" t="s">
        <v>68</v>
      </c>
    </row>
    <row r="7" ht="15">
      <c r="A7" s="140" t="s">
        <v>69</v>
      </c>
    </row>
    <row r="8" ht="15">
      <c r="A8" s="140" t="s">
        <v>72</v>
      </c>
    </row>
    <row r="9" ht="15">
      <c r="A9" s="140" t="s">
        <v>142</v>
      </c>
    </row>
    <row r="10" ht="15">
      <c r="A10" s="140" t="s">
        <v>203</v>
      </c>
    </row>
    <row r="11" ht="15">
      <c r="A11" s="140" t="s">
        <v>204</v>
      </c>
    </row>
    <row r="12" ht="15">
      <c r="A12" s="140" t="s">
        <v>153</v>
      </c>
    </row>
    <row r="13" ht="15">
      <c r="A13" s="140" t="s">
        <v>176</v>
      </c>
    </row>
    <row r="14" ht="15">
      <c r="A14" s="140" t="s">
        <v>101</v>
      </c>
    </row>
    <row r="15" ht="15">
      <c r="A15" s="140" t="s">
        <v>205</v>
      </c>
    </row>
    <row r="16" ht="15">
      <c r="A16" s="140" t="s">
        <v>102</v>
      </c>
    </row>
    <row r="17" ht="15">
      <c r="A17" s="140" t="s">
        <v>206</v>
      </c>
    </row>
    <row r="18" ht="15">
      <c r="A18" s="140" t="s">
        <v>207</v>
      </c>
    </row>
    <row r="19" ht="15">
      <c r="A19" s="140" t="s">
        <v>229</v>
      </c>
    </row>
    <row r="20" ht="15">
      <c r="A20" s="140" t="s">
        <v>162</v>
      </c>
    </row>
    <row r="21" ht="15">
      <c r="A21" s="140" t="s">
        <v>170</v>
      </c>
    </row>
    <row r="22" ht="15">
      <c r="A22" s="140" t="s">
        <v>189</v>
      </c>
    </row>
    <row r="23" ht="15">
      <c r="A23" s="140" t="s">
        <v>98</v>
      </c>
    </row>
    <row r="24" ht="15">
      <c r="A24" s="140" t="s">
        <v>99</v>
      </c>
    </row>
    <row r="25" ht="15">
      <c r="A25" s="140" t="s">
        <v>232</v>
      </c>
    </row>
    <row r="26" ht="15">
      <c r="A26" s="140" t="s">
        <v>208</v>
      </c>
    </row>
    <row r="27" ht="15">
      <c r="A27" s="140" t="s">
        <v>161</v>
      </c>
    </row>
    <row r="28" ht="15">
      <c r="A28" s="140" t="s">
        <v>233</v>
      </c>
    </row>
    <row r="29" ht="15">
      <c r="A29" s="140" t="s">
        <v>119</v>
      </c>
    </row>
    <row r="30" ht="15">
      <c r="A30" s="140" t="s">
        <v>212</v>
      </c>
    </row>
    <row r="31" ht="15">
      <c r="A31" s="140" t="s">
        <v>213</v>
      </c>
    </row>
    <row r="32" ht="15">
      <c r="A32" s="140" t="s">
        <v>115</v>
      </c>
    </row>
    <row r="33" ht="15">
      <c r="A33" s="140" t="s">
        <v>114</v>
      </c>
    </row>
    <row r="34" ht="15">
      <c r="A34" s="140" t="s">
        <v>214</v>
      </c>
    </row>
    <row r="35" ht="15">
      <c r="A35" s="140" t="s">
        <v>78</v>
      </c>
    </row>
    <row r="36" ht="15">
      <c r="A36" s="140" t="s">
        <v>215</v>
      </c>
    </row>
    <row r="37" ht="15">
      <c r="A37" s="140" t="s">
        <v>234</v>
      </c>
    </row>
    <row r="38" ht="15">
      <c r="A38" s="140" t="s">
        <v>75</v>
      </c>
    </row>
    <row r="39" ht="15">
      <c r="A39" s="140" t="s">
        <v>118</v>
      </c>
    </row>
    <row r="40" ht="15">
      <c r="A40" s="140" t="s">
        <v>117</v>
      </c>
    </row>
    <row r="41" ht="15">
      <c r="A41" s="140" t="s">
        <v>79</v>
      </c>
    </row>
    <row r="42" ht="15">
      <c r="A42" s="140" t="s">
        <v>116</v>
      </c>
    </row>
    <row r="43" ht="15">
      <c r="A43" s="140" t="s">
        <v>76</v>
      </c>
    </row>
    <row r="44" ht="15">
      <c r="A44" s="140" t="s">
        <v>211</v>
      </c>
    </row>
    <row r="45" ht="15">
      <c r="A45" s="140" t="s">
        <v>235</v>
      </c>
    </row>
    <row r="46" ht="15">
      <c r="A46" s="140" t="s">
        <v>71</v>
      </c>
    </row>
    <row r="47" ht="15">
      <c r="A47" s="140" t="s">
        <v>120</v>
      </c>
    </row>
    <row r="48" ht="15">
      <c r="A48" s="140" t="s">
        <v>217</v>
      </c>
    </row>
    <row r="49" ht="15">
      <c r="A49" s="140" t="s">
        <v>218</v>
      </c>
    </row>
    <row r="50" ht="15">
      <c r="A50" s="140" t="s">
        <v>168</v>
      </c>
    </row>
    <row r="51" ht="15">
      <c r="A51" s="140" t="s">
        <v>81</v>
      </c>
    </row>
    <row r="52" ht="15">
      <c r="A52" s="140" t="s">
        <v>219</v>
      </c>
    </row>
    <row r="53" ht="15">
      <c r="A53" s="140" t="s">
        <v>82</v>
      </c>
    </row>
    <row r="54" ht="15">
      <c r="A54" s="140" t="s">
        <v>112</v>
      </c>
    </row>
    <row r="55" ht="15">
      <c r="A55" s="140" t="s">
        <v>220</v>
      </c>
    </row>
    <row r="56" ht="15">
      <c r="A56" s="140" t="s">
        <v>113</v>
      </c>
    </row>
    <row r="57" ht="15">
      <c r="A57" s="140" t="s">
        <v>159</v>
      </c>
    </row>
    <row r="58" ht="15">
      <c r="A58" s="140" t="s">
        <v>169</v>
      </c>
    </row>
    <row r="59" ht="15">
      <c r="A59" s="140" t="s">
        <v>221</v>
      </c>
    </row>
    <row r="60" ht="15">
      <c r="A60" s="140" t="s">
        <v>222</v>
      </c>
    </row>
    <row r="61" ht="15">
      <c r="A61" s="140" t="s">
        <v>223</v>
      </c>
    </row>
    <row r="62" ht="15">
      <c r="A62" s="140" t="s">
        <v>84</v>
      </c>
    </row>
    <row r="63" ht="15">
      <c r="A63" s="140" t="s">
        <v>85</v>
      </c>
    </row>
    <row r="64" ht="15">
      <c r="A64" s="140" t="s">
        <v>224</v>
      </c>
    </row>
    <row r="65" ht="15">
      <c r="A65" s="140" t="s">
        <v>225</v>
      </c>
    </row>
    <row r="66" ht="15">
      <c r="A66" s="140" t="s">
        <v>160</v>
      </c>
    </row>
    <row r="67" ht="15">
      <c r="A67" s="140" t="s">
        <v>155</v>
      </c>
    </row>
    <row r="68" ht="15">
      <c r="A68" s="140" t="s">
        <v>226</v>
      </c>
    </row>
    <row r="69" ht="15">
      <c r="A69" s="140" t="s">
        <v>70</v>
      </c>
    </row>
    <row r="70" ht="15">
      <c r="A70" s="140" t="s">
        <v>96</v>
      </c>
    </row>
    <row r="71" ht="15">
      <c r="A71" s="140" t="s">
        <v>97</v>
      </c>
    </row>
    <row r="72" ht="15">
      <c r="A72" s="140" t="s">
        <v>227</v>
      </c>
    </row>
    <row r="73" ht="15">
      <c r="A73" s="140" t="s">
        <v>121</v>
      </c>
    </row>
    <row r="74" ht="15">
      <c r="A74" s="140" t="s">
        <v>157</v>
      </c>
    </row>
    <row r="75" ht="15">
      <c r="A75" s="140" t="s">
        <v>156</v>
      </c>
    </row>
    <row r="76" ht="15">
      <c r="A76" s="140" t="s">
        <v>377</v>
      </c>
    </row>
    <row r="77" ht="15">
      <c r="A77" s="140" t="s">
        <v>77</v>
      </c>
    </row>
    <row r="78" ht="15">
      <c r="A78" s="140" t="s">
        <v>111</v>
      </c>
    </row>
    <row r="79" ht="15">
      <c r="A79" s="140" t="s">
        <v>131</v>
      </c>
    </row>
    <row r="80" ht="15">
      <c r="A80" s="140" t="s">
        <v>132</v>
      </c>
    </row>
    <row r="81" ht="15">
      <c r="A81" s="140" t="s">
        <v>133</v>
      </c>
    </row>
    <row r="82" ht="15">
      <c r="A82" s="140" t="s">
        <v>228</v>
      </c>
    </row>
    <row r="83" ht="15">
      <c r="A83" s="140" t="s">
        <v>134</v>
      </c>
    </row>
    <row r="84" ht="15">
      <c r="A84" s="140" t="s">
        <v>158</v>
      </c>
    </row>
    <row r="85" ht="15">
      <c r="A85" s="140" t="s">
        <v>175</v>
      </c>
    </row>
    <row r="86" ht="15">
      <c r="A86" s="140" t="s">
        <v>107</v>
      </c>
    </row>
    <row r="87" ht="15">
      <c r="A87" s="140" t="s">
        <v>108</v>
      </c>
    </row>
    <row r="88" ht="15">
      <c r="A88" s="140" t="s">
        <v>104</v>
      </c>
    </row>
    <row r="89" ht="15">
      <c r="A89" s="140" t="s">
        <v>105</v>
      </c>
    </row>
    <row r="90" ht="15">
      <c r="A90" s="140" t="s">
        <v>106</v>
      </c>
    </row>
    <row r="91" ht="15">
      <c r="A91" s="140" t="s">
        <v>139</v>
      </c>
    </row>
    <row r="92" ht="15">
      <c r="A92" s="140" t="s">
        <v>109</v>
      </c>
    </row>
    <row r="93" ht="15">
      <c r="A93" s="140" t="s">
        <v>110</v>
      </c>
    </row>
    <row r="94" ht="15">
      <c r="A94" s="140" t="s">
        <v>138</v>
      </c>
    </row>
    <row r="95" ht="15">
      <c r="A95" s="140" t="s">
        <v>163</v>
      </c>
    </row>
    <row r="96" ht="15">
      <c r="A96" s="140" t="s">
        <v>174</v>
      </c>
    </row>
    <row r="97" ht="15">
      <c r="A97" s="140" t="s">
        <v>136</v>
      </c>
    </row>
    <row r="98" ht="15">
      <c r="A98" s="140" t="s">
        <v>137</v>
      </c>
    </row>
    <row r="99" ht="15">
      <c r="A99" s="140" t="s">
        <v>164</v>
      </c>
    </row>
    <row r="100" ht="15">
      <c r="A100" s="140" t="s">
        <v>173</v>
      </c>
    </row>
    <row r="101" ht="15">
      <c r="A101" s="140" t="s">
        <v>230</v>
      </c>
    </row>
    <row r="102" ht="15">
      <c r="A102" s="140" t="s">
        <v>123</v>
      </c>
    </row>
    <row r="103" ht="15">
      <c r="A103" s="140" t="s">
        <v>61</v>
      </c>
    </row>
    <row r="104" ht="15">
      <c r="A104" s="140" t="s">
        <v>126</v>
      </c>
    </row>
    <row r="105" ht="15">
      <c r="A105" s="140" t="s">
        <v>90</v>
      </c>
    </row>
    <row r="106" ht="15">
      <c r="A106" s="140" t="s">
        <v>122</v>
      </c>
    </row>
    <row r="107" ht="15">
      <c r="A107" s="140" t="s">
        <v>124</v>
      </c>
    </row>
    <row r="108" ht="15">
      <c r="A108" s="140" t="s">
        <v>87</v>
      </c>
    </row>
    <row r="109" ht="15">
      <c r="A109" s="140" t="s">
        <v>92</v>
      </c>
    </row>
    <row r="110" ht="15">
      <c r="A110" s="140" t="s">
        <v>125</v>
      </c>
    </row>
    <row r="111" ht="15">
      <c r="A111" s="140" t="s">
        <v>93</v>
      </c>
    </row>
    <row r="112" ht="15">
      <c r="A112" s="140" t="s">
        <v>91</v>
      </c>
    </row>
    <row r="113" ht="15">
      <c r="A113" s="140" t="s">
        <v>127</v>
      </c>
    </row>
    <row r="114" ht="15">
      <c r="A114" s="140" t="s">
        <v>165</v>
      </c>
    </row>
    <row r="115" ht="15">
      <c r="A115" s="140" t="s">
        <v>172</v>
      </c>
    </row>
    <row r="116" ht="15">
      <c r="A116" s="140" t="s">
        <v>88</v>
      </c>
    </row>
    <row r="117" ht="15">
      <c r="A117" s="140" t="s">
        <v>89</v>
      </c>
    </row>
    <row r="118" ht="15">
      <c r="A118" s="140" t="s">
        <v>231</v>
      </c>
    </row>
    <row r="119" ht="15">
      <c r="A119" s="140" t="s">
        <v>166</v>
      </c>
    </row>
    <row r="120" ht="15">
      <c r="A120" s="140" t="s">
        <v>171</v>
      </c>
    </row>
    <row r="121" ht="15">
      <c r="A121" s="140" t="s">
        <v>100</v>
      </c>
    </row>
    <row r="122" ht="15">
      <c r="A122" s="140" t="s">
        <v>62</v>
      </c>
    </row>
    <row r="123" ht="15">
      <c r="A123" s="140" t="s">
        <v>167</v>
      </c>
    </row>
  </sheetData>
  <sheetProtection/>
  <conditionalFormatting sqref="A4:A123">
    <cfRule type="expression" priority="1" dxfId="2" stopIfTrue="1">
      <formula>NOT(ISERROR(FIND("**",A4,1)))</formula>
    </cfRule>
    <cfRule type="expression" priority="2" dxfId="17" stopIfTrue="1">
      <formula>ISERROR(MATCH(A4,yearlyA,0))</formula>
    </cfRule>
    <cfRule type="expression" priority="3" dxfId="18" stopIfTrue="1">
      <formula>ISERROR(MATCH(A4,monthlyA,0))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Money Manager</dc:title>
  <dc:subject/>
  <dc:creator>Vertex42.com</dc:creator>
  <cp:keywords/>
  <dc:description>(c) 2010 Vertex42 LLC. All Rights Reserved.</dc:description>
  <cp:lastModifiedBy>Vertex42.com Templates</cp:lastModifiedBy>
  <cp:lastPrinted>2010-07-23T04:35:31Z</cp:lastPrinted>
  <dcterms:created xsi:type="dcterms:W3CDTF">2007-10-28T01:07:07Z</dcterms:created>
  <dcterms:modified xsi:type="dcterms:W3CDTF">2017-04-05T15:16:09Z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1.1.10</vt:lpwstr>
  </property>
</Properties>
</file>